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D:\DATA DESA\4.SK DESA\SK 2018\PERDES\"/>
    </mc:Choice>
  </mc:AlternateContent>
  <xr:revisionPtr revIDLastSave="0" documentId="12_ncr:500000_{216B29D8-14BD-413A-B854-7DEB06DF15D0}" xr6:coauthVersionLast="31" xr6:coauthVersionMax="31" xr10:uidLastSave="{00000000-0000-0000-0000-000000000000}"/>
  <bookViews>
    <workbookView xWindow="240" yWindow="75" windowWidth="20055" windowHeight="7935" firstSheet="2" activeTab="7" xr2:uid="{00000000-000D-0000-FFFF-FFFF00000000}"/>
  </bookViews>
  <sheets>
    <sheet name="Perdes" sheetId="2" r:id="rId1"/>
    <sheet name="Lamp I" sheetId="13" r:id="rId2"/>
    <sheet name="Lamp II" sheetId="3" r:id="rId3"/>
    <sheet name="Lamp III" sheetId="4" r:id="rId4"/>
    <sheet name="Lamp IV" sheetId="14" r:id="rId5"/>
    <sheet name="Perst BPD" sheetId="8" r:id="rId6"/>
    <sheet name="Lap Realisasi 2017" sheetId="12" r:id="rId7"/>
    <sheet name="Lamp Perubahan (2)" sheetId="11" r:id="rId8"/>
  </sheets>
  <externalReferences>
    <externalReference r:id="rId9"/>
    <externalReference r:id="rId10"/>
    <externalReference r:id="rId11"/>
  </externalReferences>
  <calcPr calcId="162913"/>
</workbook>
</file>

<file path=xl/calcChain.xml><?xml version="1.0" encoding="utf-8"?>
<calcChain xmlns="http://schemas.openxmlformats.org/spreadsheetml/2006/main">
  <c r="F579" i="12" l="1"/>
  <c r="G579" i="12" s="1"/>
  <c r="F578" i="12"/>
  <c r="G578" i="12" s="1"/>
  <c r="F577" i="12"/>
  <c r="G577" i="12" s="1"/>
  <c r="F576" i="12"/>
  <c r="G576" i="12" s="1"/>
  <c r="F575" i="12"/>
  <c r="G575" i="12" s="1"/>
  <c r="F574" i="12"/>
  <c r="G574" i="12" s="1"/>
  <c r="F573" i="12"/>
  <c r="G573" i="12" s="1"/>
  <c r="H573" i="12" s="1"/>
  <c r="G572" i="12"/>
  <c r="F572" i="12"/>
  <c r="F571" i="12"/>
  <c r="G571" i="12" s="1"/>
  <c r="G570" i="12"/>
  <c r="F570" i="12"/>
  <c r="F569" i="12"/>
  <c r="G569" i="12" s="1"/>
  <c r="G568" i="12"/>
  <c r="F568" i="12"/>
  <c r="F567" i="12"/>
  <c r="G567" i="12" s="1"/>
  <c r="G566" i="12"/>
  <c r="F566" i="12"/>
  <c r="F565" i="12"/>
  <c r="G565" i="12" s="1"/>
  <c r="G564" i="12"/>
  <c r="F564" i="12"/>
  <c r="F563" i="12"/>
  <c r="G563" i="12" s="1"/>
  <c r="F562" i="12"/>
  <c r="G562" i="12" s="1"/>
  <c r="G561" i="12"/>
  <c r="F561" i="12"/>
  <c r="F560" i="12"/>
  <c r="G560" i="12" s="1"/>
  <c r="F559" i="12"/>
  <c r="G559" i="12" s="1"/>
  <c r="H559" i="12" s="1"/>
  <c r="G558" i="12"/>
  <c r="H558" i="12" s="1"/>
  <c r="F558" i="12"/>
  <c r="F557" i="12"/>
  <c r="G557" i="12" s="1"/>
  <c r="H557" i="12" s="1"/>
  <c r="F556" i="12"/>
  <c r="G556" i="12" s="1"/>
  <c r="H556" i="12" s="1"/>
  <c r="F555" i="12"/>
  <c r="G555" i="12" s="1"/>
  <c r="H555" i="12" s="1"/>
  <c r="G554" i="12"/>
  <c r="H554" i="12" s="1"/>
  <c r="F554" i="12"/>
  <c r="E554" i="12"/>
  <c r="F553" i="12"/>
  <c r="G553" i="12" s="1"/>
  <c r="F552" i="12"/>
  <c r="G552" i="12" s="1"/>
  <c r="H552" i="12" s="1"/>
  <c r="F551" i="12"/>
  <c r="G551" i="12" s="1"/>
  <c r="H551" i="12" s="1"/>
  <c r="G550" i="12"/>
  <c r="H550" i="12" s="1"/>
  <c r="F550" i="12"/>
  <c r="E550" i="12"/>
  <c r="F549" i="12"/>
  <c r="G549" i="12" s="1"/>
  <c r="F548" i="12"/>
  <c r="G548" i="12" s="1"/>
  <c r="H548" i="12" s="1"/>
  <c r="H547" i="12"/>
  <c r="G547" i="12"/>
  <c r="F547" i="12"/>
  <c r="G546" i="12"/>
  <c r="H546" i="12" s="1"/>
  <c r="F546" i="12"/>
  <c r="E546" i="12"/>
  <c r="G545" i="12"/>
  <c r="H545" i="12" s="1"/>
  <c r="F545" i="12"/>
  <c r="F544" i="12"/>
  <c r="G544" i="12" s="1"/>
  <c r="H544" i="12" s="1"/>
  <c r="F543" i="12"/>
  <c r="G543" i="12" s="1"/>
  <c r="H543" i="12" s="1"/>
  <c r="H542" i="12"/>
  <c r="G542" i="12"/>
  <c r="F542" i="12"/>
  <c r="G541" i="12"/>
  <c r="H541" i="12" s="1"/>
  <c r="F541" i="12"/>
  <c r="F540" i="12"/>
  <c r="G540" i="12" s="1"/>
  <c r="H540" i="12" s="1"/>
  <c r="F539" i="12"/>
  <c r="G539" i="12" s="1"/>
  <c r="H539" i="12" s="1"/>
  <c r="H538" i="12"/>
  <c r="G538" i="12"/>
  <c r="F538" i="12"/>
  <c r="G537" i="12"/>
  <c r="H537" i="12" s="1"/>
  <c r="F537" i="12"/>
  <c r="E537" i="12"/>
  <c r="G536" i="12"/>
  <c r="H536" i="12" s="1"/>
  <c r="F536" i="12"/>
  <c r="F535" i="12"/>
  <c r="G535" i="12" s="1"/>
  <c r="H535" i="12" s="1"/>
  <c r="G534" i="12"/>
  <c r="F534" i="12"/>
  <c r="G533" i="12"/>
  <c r="H533" i="12" s="1"/>
  <c r="F533" i="12"/>
  <c r="F532" i="12"/>
  <c r="G532" i="12" s="1"/>
  <c r="H532" i="12" s="1"/>
  <c r="F531" i="12"/>
  <c r="G531" i="12" s="1"/>
  <c r="H531" i="12" s="1"/>
  <c r="H530" i="12"/>
  <c r="G530" i="12"/>
  <c r="F530" i="12"/>
  <c r="G529" i="12"/>
  <c r="H529" i="12" s="1"/>
  <c r="F529" i="12"/>
  <c r="F528" i="12"/>
  <c r="G528" i="12" s="1"/>
  <c r="H528" i="12" s="1"/>
  <c r="F527" i="12"/>
  <c r="G527" i="12" s="1"/>
  <c r="H527" i="12" s="1"/>
  <c r="H526" i="12"/>
  <c r="G526" i="12"/>
  <c r="F526" i="12"/>
  <c r="G525" i="12"/>
  <c r="H525" i="12" s="1"/>
  <c r="F525" i="12"/>
  <c r="F524" i="12"/>
  <c r="G524" i="12" s="1"/>
  <c r="E524" i="12"/>
  <c r="F523" i="12"/>
  <c r="H522" i="12"/>
  <c r="G522" i="12"/>
  <c r="F522" i="12"/>
  <c r="G521" i="12"/>
  <c r="H521" i="12" s="1"/>
  <c r="F521" i="12"/>
  <c r="F520" i="12"/>
  <c r="F519" i="12"/>
  <c r="H518" i="12"/>
  <c r="G518" i="12"/>
  <c r="F518" i="12"/>
  <c r="G517" i="12"/>
  <c r="H517" i="12" s="1"/>
  <c r="F517" i="12"/>
  <c r="F516" i="12"/>
  <c r="F515" i="12"/>
  <c r="G514" i="12"/>
  <c r="F514" i="12"/>
  <c r="F513" i="12"/>
  <c r="E513" i="12"/>
  <c r="F512" i="12"/>
  <c r="F511" i="12"/>
  <c r="H510" i="12"/>
  <c r="G510" i="12"/>
  <c r="F510" i="12"/>
  <c r="F509" i="12"/>
  <c r="G509" i="12" s="1"/>
  <c r="F508" i="12"/>
  <c r="G508" i="12" s="1"/>
  <c r="H508" i="12" s="1"/>
  <c r="H507" i="12"/>
  <c r="G507" i="12"/>
  <c r="F507" i="12"/>
  <c r="G506" i="12"/>
  <c r="H506" i="12" s="1"/>
  <c r="F506" i="12"/>
  <c r="F505" i="12"/>
  <c r="G505" i="12" s="1"/>
  <c r="H505" i="12" s="1"/>
  <c r="F504" i="12"/>
  <c r="G504" i="12" s="1"/>
  <c r="H504" i="12" s="1"/>
  <c r="H503" i="12"/>
  <c r="G503" i="12"/>
  <c r="F503" i="12"/>
  <c r="G502" i="12"/>
  <c r="H502" i="12" s="1"/>
  <c r="F502" i="12"/>
  <c r="E502" i="12"/>
  <c r="G501" i="12"/>
  <c r="H501" i="12" s="1"/>
  <c r="F501" i="12"/>
  <c r="F500" i="12"/>
  <c r="G500" i="12" s="1"/>
  <c r="H499" i="12"/>
  <c r="G499" i="12"/>
  <c r="F499" i="12"/>
  <c r="G498" i="12"/>
  <c r="H498" i="12" s="1"/>
  <c r="F498" i="12"/>
  <c r="F497" i="12"/>
  <c r="G497" i="12" s="1"/>
  <c r="H497" i="12" s="1"/>
  <c r="F496" i="12"/>
  <c r="G496" i="12" s="1"/>
  <c r="H496" i="12" s="1"/>
  <c r="H495" i="12"/>
  <c r="G495" i="12"/>
  <c r="F495" i="12"/>
  <c r="F494" i="12"/>
  <c r="G494" i="12" s="1"/>
  <c r="F493" i="12"/>
  <c r="G493" i="12" s="1"/>
  <c r="H493" i="12" s="1"/>
  <c r="E493" i="12"/>
  <c r="F492" i="12"/>
  <c r="G492" i="12" s="1"/>
  <c r="H492" i="12" s="1"/>
  <c r="H491" i="12"/>
  <c r="G491" i="12"/>
  <c r="F491" i="12"/>
  <c r="G490" i="12"/>
  <c r="H490" i="12" s="1"/>
  <c r="F490" i="12"/>
  <c r="F489" i="12"/>
  <c r="G489" i="12" s="1"/>
  <c r="H489" i="12" s="1"/>
  <c r="F488" i="12"/>
  <c r="G488" i="12" s="1"/>
  <c r="H488" i="12" s="1"/>
  <c r="H487" i="12"/>
  <c r="G487" i="12"/>
  <c r="F487" i="12"/>
  <c r="G486" i="12"/>
  <c r="H486" i="12" s="1"/>
  <c r="F486" i="12"/>
  <c r="F485" i="12"/>
  <c r="G485" i="12" s="1"/>
  <c r="H484" i="12"/>
  <c r="G484" i="12"/>
  <c r="F484" i="12"/>
  <c r="G483" i="12"/>
  <c r="H483" i="12" s="1"/>
  <c r="F483" i="12"/>
  <c r="F482" i="12"/>
  <c r="G482" i="12" s="1"/>
  <c r="H482" i="12" s="1"/>
  <c r="E482" i="12"/>
  <c r="F481" i="12"/>
  <c r="G481" i="12" s="1"/>
  <c r="H481" i="12" s="1"/>
  <c r="F480" i="12"/>
  <c r="G480" i="12" s="1"/>
  <c r="H480" i="12" s="1"/>
  <c r="H479" i="12"/>
  <c r="G479" i="12"/>
  <c r="F479" i="12"/>
  <c r="G478" i="12"/>
  <c r="H478" i="12" s="1"/>
  <c r="F478" i="12"/>
  <c r="F477" i="12"/>
  <c r="G476" i="12"/>
  <c r="F476" i="12"/>
  <c r="G475" i="12"/>
  <c r="H475" i="12" s="1"/>
  <c r="F475" i="12"/>
  <c r="E475" i="12"/>
  <c r="G474" i="12"/>
  <c r="H474" i="12" s="1"/>
  <c r="F474" i="12"/>
  <c r="F473" i="12"/>
  <c r="G473" i="12" s="1"/>
  <c r="H473" i="12" s="1"/>
  <c r="F472" i="12"/>
  <c r="G472" i="12" s="1"/>
  <c r="H472" i="12" s="1"/>
  <c r="H471" i="12"/>
  <c r="G471" i="12"/>
  <c r="F471" i="12"/>
  <c r="G470" i="12"/>
  <c r="H470" i="12" s="1"/>
  <c r="F470" i="12"/>
  <c r="F469" i="12"/>
  <c r="G469" i="12" s="1"/>
  <c r="H469" i="12" s="1"/>
  <c r="G468" i="12"/>
  <c r="F468" i="12"/>
  <c r="G467" i="12"/>
  <c r="H467" i="12" s="1"/>
  <c r="F467" i="12"/>
  <c r="F466" i="12"/>
  <c r="G466" i="12" s="1"/>
  <c r="H466" i="12" s="1"/>
  <c r="F465" i="12"/>
  <c r="G465" i="12" s="1"/>
  <c r="H465" i="12" s="1"/>
  <c r="E465" i="12"/>
  <c r="F464" i="12"/>
  <c r="G464" i="12" s="1"/>
  <c r="H464" i="12" s="1"/>
  <c r="H463" i="12"/>
  <c r="G463" i="12"/>
  <c r="F463" i="12"/>
  <c r="G462" i="12"/>
  <c r="H462" i="12" s="1"/>
  <c r="F462" i="12"/>
  <c r="F461" i="12"/>
  <c r="G461" i="12" s="1"/>
  <c r="H461" i="12" s="1"/>
  <c r="F460" i="12"/>
  <c r="G460" i="12" s="1"/>
  <c r="H460" i="12" s="1"/>
  <c r="H459" i="12"/>
  <c r="G459" i="12"/>
  <c r="F459" i="12"/>
  <c r="G458" i="12"/>
  <c r="H458" i="12" s="1"/>
  <c r="F458" i="12"/>
  <c r="E458" i="12"/>
  <c r="G457" i="12"/>
  <c r="H457" i="12" s="1"/>
  <c r="F457" i="12"/>
  <c r="F456" i="12"/>
  <c r="G456" i="12" s="1"/>
  <c r="H456" i="12" s="1"/>
  <c r="F455" i="12"/>
  <c r="G455" i="12" s="1"/>
  <c r="H455" i="12" s="1"/>
  <c r="G454" i="12"/>
  <c r="F454" i="12"/>
  <c r="F453" i="12"/>
  <c r="G453" i="12" s="1"/>
  <c r="H453" i="12" s="1"/>
  <c r="F452" i="12"/>
  <c r="G452" i="12" s="1"/>
  <c r="H452" i="12" s="1"/>
  <c r="E452" i="12"/>
  <c r="F451" i="12"/>
  <c r="G451" i="12" s="1"/>
  <c r="H451" i="12" s="1"/>
  <c r="H450" i="12"/>
  <c r="G450" i="12"/>
  <c r="F450" i="12"/>
  <c r="G449" i="12"/>
  <c r="H449" i="12" s="1"/>
  <c r="F449" i="12"/>
  <c r="F448" i="12"/>
  <c r="G448" i="12" s="1"/>
  <c r="H448" i="12" s="1"/>
  <c r="F447" i="12"/>
  <c r="G447" i="12" s="1"/>
  <c r="H447" i="12" s="1"/>
  <c r="G446" i="12"/>
  <c r="F446" i="12"/>
  <c r="F445" i="12"/>
  <c r="G445" i="12" s="1"/>
  <c r="H445" i="12" s="1"/>
  <c r="F444" i="12"/>
  <c r="G444" i="12" s="1"/>
  <c r="H444" i="12" s="1"/>
  <c r="H443" i="12"/>
  <c r="G443" i="12"/>
  <c r="F443" i="12"/>
  <c r="G442" i="12"/>
  <c r="H442" i="12" s="1"/>
  <c r="F442" i="12"/>
  <c r="F441" i="12"/>
  <c r="G441" i="12" s="1"/>
  <c r="H441" i="12" s="1"/>
  <c r="F440" i="12"/>
  <c r="G440" i="12" s="1"/>
  <c r="H440" i="12" s="1"/>
  <c r="H439" i="12"/>
  <c r="G439" i="12"/>
  <c r="F439" i="12"/>
  <c r="F438" i="12"/>
  <c r="G438" i="12" s="1"/>
  <c r="F437" i="12"/>
  <c r="G437" i="12" s="1"/>
  <c r="H437" i="12" s="1"/>
  <c r="H436" i="12"/>
  <c r="G436" i="12"/>
  <c r="F436" i="12"/>
  <c r="G435" i="12"/>
  <c r="H435" i="12" s="1"/>
  <c r="F435" i="12"/>
  <c r="F434" i="12"/>
  <c r="G434" i="12" s="1"/>
  <c r="H434" i="12" s="1"/>
  <c r="F433" i="12"/>
  <c r="G433" i="12" s="1"/>
  <c r="H433" i="12" s="1"/>
  <c r="H432" i="12"/>
  <c r="G432" i="12"/>
  <c r="F432" i="12"/>
  <c r="G431" i="12"/>
  <c r="H431" i="12" s="1"/>
  <c r="F431" i="12"/>
  <c r="F430" i="12"/>
  <c r="G430" i="12" s="1"/>
  <c r="H430" i="12" s="1"/>
  <c r="F429" i="12"/>
  <c r="G429" i="12" s="1"/>
  <c r="H429" i="12" s="1"/>
  <c r="H428" i="12"/>
  <c r="G428" i="12"/>
  <c r="F428" i="12"/>
  <c r="G427" i="12"/>
  <c r="H427" i="12" s="1"/>
  <c r="F427" i="12"/>
  <c r="F426" i="12"/>
  <c r="G426" i="12" s="1"/>
  <c r="H426" i="12" s="1"/>
  <c r="F425" i="12"/>
  <c r="G425" i="12" s="1"/>
  <c r="H425" i="12" s="1"/>
  <c r="H424" i="12"/>
  <c r="G424" i="12"/>
  <c r="F424" i="12"/>
  <c r="F423" i="12"/>
  <c r="G423" i="12" s="1"/>
  <c r="F422" i="12"/>
  <c r="G422" i="12" s="1"/>
  <c r="H422" i="12" s="1"/>
  <c r="H421" i="12"/>
  <c r="G421" i="12"/>
  <c r="F421" i="12"/>
  <c r="G420" i="12"/>
  <c r="H420" i="12" s="1"/>
  <c r="F420" i="12"/>
  <c r="F419" i="12"/>
  <c r="G419" i="12" s="1"/>
  <c r="H419" i="12" s="1"/>
  <c r="F418" i="12"/>
  <c r="G418" i="12" s="1"/>
  <c r="H418" i="12" s="1"/>
  <c r="H417" i="12"/>
  <c r="G417" i="12"/>
  <c r="F417" i="12"/>
  <c r="G416" i="12"/>
  <c r="H416" i="12" s="1"/>
  <c r="F416" i="12"/>
  <c r="F415" i="12"/>
  <c r="G415" i="12" s="1"/>
  <c r="H415" i="12" s="1"/>
  <c r="F414" i="12"/>
  <c r="G414" i="12" s="1"/>
  <c r="H414" i="12" s="1"/>
  <c r="H413" i="12"/>
  <c r="G413" i="12"/>
  <c r="F413" i="12"/>
  <c r="F412" i="12"/>
  <c r="G412" i="12" s="1"/>
  <c r="F411" i="12"/>
  <c r="G411" i="12" s="1"/>
  <c r="H411" i="12" s="1"/>
  <c r="H410" i="12"/>
  <c r="G410" i="12"/>
  <c r="F410" i="12"/>
  <c r="H409" i="12"/>
  <c r="G409" i="12"/>
  <c r="F409" i="12"/>
  <c r="F408" i="12"/>
  <c r="G408" i="12" s="1"/>
  <c r="H408" i="12" s="1"/>
  <c r="F407" i="12"/>
  <c r="G407" i="12" s="1"/>
  <c r="H407" i="12" s="1"/>
  <c r="H406" i="12"/>
  <c r="G406" i="12"/>
  <c r="F406" i="12"/>
  <c r="G405" i="12"/>
  <c r="H405" i="12" s="1"/>
  <c r="F405" i="12"/>
  <c r="G404" i="12"/>
  <c r="H404" i="12" s="1"/>
  <c r="F404" i="12"/>
  <c r="F403" i="12"/>
  <c r="G403" i="12" s="1"/>
  <c r="H403" i="12" s="1"/>
  <c r="H402" i="12"/>
  <c r="G402" i="12"/>
  <c r="F402" i="12"/>
  <c r="H401" i="12"/>
  <c r="G401" i="12"/>
  <c r="F401" i="12"/>
  <c r="F400" i="12"/>
  <c r="G400" i="12" s="1"/>
  <c r="H400" i="12" s="1"/>
  <c r="F399" i="12"/>
  <c r="G399" i="12" s="1"/>
  <c r="H399" i="12" s="1"/>
  <c r="H398" i="12"/>
  <c r="G398" i="12"/>
  <c r="F398" i="12"/>
  <c r="G397" i="12"/>
  <c r="H397" i="12" s="1"/>
  <c r="F397" i="12"/>
  <c r="G396" i="12"/>
  <c r="H396" i="12" s="1"/>
  <c r="F396" i="12"/>
  <c r="F395" i="12"/>
  <c r="G395" i="12" s="1"/>
  <c r="H395" i="12" s="1"/>
  <c r="G394" i="12"/>
  <c r="H394" i="12" s="1"/>
  <c r="F394" i="12"/>
  <c r="G393" i="12"/>
  <c r="F393" i="12"/>
  <c r="H392" i="12"/>
  <c r="F392" i="12"/>
  <c r="G392" i="12" s="1"/>
  <c r="H391" i="12"/>
  <c r="F391" i="12"/>
  <c r="G391" i="12" s="1"/>
  <c r="G390" i="12"/>
  <c r="H390" i="12" s="1"/>
  <c r="F390" i="12"/>
  <c r="F389" i="12"/>
  <c r="G389" i="12" s="1"/>
  <c r="H389" i="12" s="1"/>
  <c r="G388" i="12"/>
  <c r="H388" i="12" s="1"/>
  <c r="F388" i="12"/>
  <c r="F387" i="12"/>
  <c r="G387" i="12" s="1"/>
  <c r="H387" i="12" s="1"/>
  <c r="G386" i="12"/>
  <c r="H386" i="12" s="1"/>
  <c r="F386" i="12"/>
  <c r="F385" i="12"/>
  <c r="G385" i="12" s="1"/>
  <c r="H385" i="12" s="1"/>
  <c r="G384" i="12"/>
  <c r="H384" i="12" s="1"/>
  <c r="F384" i="12"/>
  <c r="H383" i="12"/>
  <c r="F383" i="12"/>
  <c r="G383" i="12" s="1"/>
  <c r="G382" i="12"/>
  <c r="H382" i="12" s="1"/>
  <c r="F382" i="12"/>
  <c r="F381" i="12"/>
  <c r="G381" i="12" s="1"/>
  <c r="H381" i="12" s="1"/>
  <c r="G380" i="12"/>
  <c r="H380" i="12" s="1"/>
  <c r="F380" i="12"/>
  <c r="F379" i="12"/>
  <c r="G379" i="12" s="1"/>
  <c r="H379" i="12" s="1"/>
  <c r="G378" i="12"/>
  <c r="H378" i="12" s="1"/>
  <c r="F378" i="12"/>
  <c r="F377" i="12"/>
  <c r="G377" i="12" s="1"/>
  <c r="H377" i="12" s="1"/>
  <c r="H376" i="12"/>
  <c r="G376" i="12"/>
  <c r="F376" i="12"/>
  <c r="H375" i="12"/>
  <c r="G375" i="12"/>
  <c r="F375" i="12"/>
  <c r="F374" i="12"/>
  <c r="G374" i="12" s="1"/>
  <c r="H373" i="12"/>
  <c r="G373" i="12"/>
  <c r="F373" i="12"/>
  <c r="H372" i="12"/>
  <c r="G372" i="12"/>
  <c r="F372" i="12"/>
  <c r="G371" i="12"/>
  <c r="H371" i="12" s="1"/>
  <c r="F371" i="12"/>
  <c r="F370" i="12"/>
  <c r="G370" i="12" s="1"/>
  <c r="H370" i="12" s="1"/>
  <c r="H369" i="12"/>
  <c r="G369" i="12"/>
  <c r="F369" i="12"/>
  <c r="H368" i="12"/>
  <c r="G368" i="12"/>
  <c r="F368" i="12"/>
  <c r="G367" i="12"/>
  <c r="H367" i="12" s="1"/>
  <c r="F367" i="12"/>
  <c r="F366" i="12"/>
  <c r="G366" i="12" s="1"/>
  <c r="H366" i="12" s="1"/>
  <c r="H365" i="12"/>
  <c r="G365" i="12"/>
  <c r="F365" i="12"/>
  <c r="H364" i="12"/>
  <c r="G364" i="12"/>
  <c r="F364" i="12"/>
  <c r="G363" i="12"/>
  <c r="H363" i="12" s="1"/>
  <c r="F363" i="12"/>
  <c r="F362" i="12"/>
  <c r="G362" i="12" s="1"/>
  <c r="H362" i="12" s="1"/>
  <c r="H361" i="12"/>
  <c r="G361" i="12"/>
  <c r="F361" i="12"/>
  <c r="E361" i="12"/>
  <c r="H360" i="12"/>
  <c r="G360" i="12"/>
  <c r="F360" i="12"/>
  <c r="G359" i="12"/>
  <c r="F359" i="12"/>
  <c r="F358" i="12"/>
  <c r="G358" i="12" s="1"/>
  <c r="H358" i="12" s="1"/>
  <c r="H357" i="12"/>
  <c r="G357" i="12"/>
  <c r="F357" i="12"/>
  <c r="H356" i="12"/>
  <c r="G356" i="12"/>
  <c r="F356" i="12"/>
  <c r="G355" i="12"/>
  <c r="H355" i="12" s="1"/>
  <c r="F355" i="12"/>
  <c r="F354" i="12"/>
  <c r="G354" i="12" s="1"/>
  <c r="H354" i="12" s="1"/>
  <c r="H353" i="12"/>
  <c r="G353" i="12"/>
  <c r="F353" i="12"/>
  <c r="H352" i="12"/>
  <c r="G352" i="12"/>
  <c r="F352" i="12"/>
  <c r="G351" i="12"/>
  <c r="H351" i="12" s="1"/>
  <c r="F351" i="12"/>
  <c r="F350" i="12"/>
  <c r="G350" i="12" s="1"/>
  <c r="H350" i="12" s="1"/>
  <c r="H349" i="12"/>
  <c r="G349" i="12"/>
  <c r="F349" i="12"/>
  <c r="H348" i="12"/>
  <c r="G348" i="12"/>
  <c r="F348" i="12"/>
  <c r="G347" i="12"/>
  <c r="H347" i="12" s="1"/>
  <c r="F347" i="12"/>
  <c r="F346" i="12"/>
  <c r="G346" i="12" s="1"/>
  <c r="H346" i="12" s="1"/>
  <c r="H345" i="12"/>
  <c r="G345" i="12"/>
  <c r="F345" i="12"/>
  <c r="E345" i="12"/>
  <c r="G344" i="12"/>
  <c r="F344" i="12"/>
  <c r="G343" i="12"/>
  <c r="H343" i="12" s="1"/>
  <c r="F343" i="12"/>
  <c r="F342" i="12"/>
  <c r="G342" i="12" s="1"/>
  <c r="H342" i="12" s="1"/>
  <c r="H341" i="12"/>
  <c r="G341" i="12"/>
  <c r="F341" i="12"/>
  <c r="H340" i="12"/>
  <c r="G340" i="12"/>
  <c r="F340" i="12"/>
  <c r="G339" i="12"/>
  <c r="H339" i="12" s="1"/>
  <c r="F339" i="12"/>
  <c r="F338" i="12"/>
  <c r="G338" i="12" s="1"/>
  <c r="H338" i="12" s="1"/>
  <c r="E338" i="12"/>
  <c r="F337" i="12"/>
  <c r="G337" i="12" s="1"/>
  <c r="H337" i="12" s="1"/>
  <c r="H336" i="12"/>
  <c r="G336" i="12"/>
  <c r="F336" i="12"/>
  <c r="H335" i="12"/>
  <c r="G335" i="12"/>
  <c r="F335" i="12"/>
  <c r="F334" i="12"/>
  <c r="G334" i="12" s="1"/>
  <c r="H334" i="12" s="1"/>
  <c r="F333" i="12"/>
  <c r="G333" i="12" s="1"/>
  <c r="H333" i="12" s="1"/>
  <c r="H332" i="12"/>
  <c r="G332" i="12"/>
  <c r="F332" i="12"/>
  <c r="G331" i="12"/>
  <c r="H331" i="12" s="1"/>
  <c r="F331" i="12"/>
  <c r="G330" i="12"/>
  <c r="H330" i="12" s="1"/>
  <c r="F330" i="12"/>
  <c r="F329" i="12"/>
  <c r="G329" i="12" s="1"/>
  <c r="H329" i="12" s="1"/>
  <c r="H328" i="12"/>
  <c r="G328" i="12"/>
  <c r="F328" i="12"/>
  <c r="H327" i="12"/>
  <c r="G327" i="12"/>
  <c r="F327" i="12"/>
  <c r="F326" i="12"/>
  <c r="G326" i="12" s="1"/>
  <c r="H326" i="12" s="1"/>
  <c r="G325" i="12"/>
  <c r="F325" i="12"/>
  <c r="G324" i="12"/>
  <c r="H324" i="12" s="1"/>
  <c r="F324" i="12"/>
  <c r="G323" i="12"/>
  <c r="H323" i="12" s="1"/>
  <c r="F323" i="12"/>
  <c r="F322" i="12"/>
  <c r="G322" i="12" s="1"/>
  <c r="H322" i="12" s="1"/>
  <c r="E322" i="12"/>
  <c r="F321" i="12"/>
  <c r="G321" i="12" s="1"/>
  <c r="H321" i="12" s="1"/>
  <c r="H320" i="12"/>
  <c r="G320" i="12"/>
  <c r="F320" i="12"/>
  <c r="H319" i="12"/>
  <c r="G319" i="12"/>
  <c r="F319" i="12"/>
  <c r="F318" i="12"/>
  <c r="G318" i="12" s="1"/>
  <c r="H318" i="12" s="1"/>
  <c r="F317" i="12"/>
  <c r="G317" i="12" s="1"/>
  <c r="H317" i="12" s="1"/>
  <c r="H316" i="12"/>
  <c r="G316" i="12"/>
  <c r="F316" i="12"/>
  <c r="G315" i="12"/>
  <c r="H315" i="12" s="1"/>
  <c r="F315" i="12"/>
  <c r="G314" i="12"/>
  <c r="H314" i="12" s="1"/>
  <c r="F314" i="12"/>
  <c r="F313" i="12"/>
  <c r="G313" i="12" s="1"/>
  <c r="H313" i="12" s="1"/>
  <c r="H312" i="12"/>
  <c r="G312" i="12"/>
  <c r="F312" i="12"/>
  <c r="H311" i="12"/>
  <c r="G311" i="12"/>
  <c r="F311" i="12"/>
  <c r="F310" i="12"/>
  <c r="G310" i="12" s="1"/>
  <c r="H310" i="12" s="1"/>
  <c r="F309" i="12"/>
  <c r="G309" i="12" s="1"/>
  <c r="H309" i="12" s="1"/>
  <c r="H308" i="12"/>
  <c r="G308" i="12"/>
  <c r="F308" i="12"/>
  <c r="G307" i="12"/>
  <c r="H307" i="12" s="1"/>
  <c r="F307" i="12"/>
  <c r="F306" i="12"/>
  <c r="G306" i="12" s="1"/>
  <c r="H305" i="12"/>
  <c r="G305" i="12"/>
  <c r="F305" i="12"/>
  <c r="H304" i="12"/>
  <c r="G304" i="12"/>
  <c r="F304" i="12"/>
  <c r="E304" i="12"/>
  <c r="H303" i="12"/>
  <c r="G303" i="12"/>
  <c r="F303" i="12"/>
  <c r="F302" i="12"/>
  <c r="G302" i="12" s="1"/>
  <c r="H302" i="12" s="1"/>
  <c r="F301" i="12"/>
  <c r="G301" i="12" s="1"/>
  <c r="H301" i="12" s="1"/>
  <c r="H300" i="12"/>
  <c r="F300" i="12"/>
  <c r="G300" i="12" s="1"/>
  <c r="H299" i="12"/>
  <c r="G299" i="12"/>
  <c r="F299" i="12"/>
  <c r="F298" i="12"/>
  <c r="G298" i="12" s="1"/>
  <c r="H298" i="12" s="1"/>
  <c r="F297" i="12"/>
  <c r="G297" i="12" s="1"/>
  <c r="H297" i="12" s="1"/>
  <c r="H296" i="12"/>
  <c r="F296" i="12"/>
  <c r="G296" i="12" s="1"/>
  <c r="H295" i="12"/>
  <c r="G295" i="12"/>
  <c r="F295" i="12"/>
  <c r="F294" i="12"/>
  <c r="G294" i="12" s="1"/>
  <c r="H294" i="12" s="1"/>
  <c r="F293" i="12"/>
  <c r="G293" i="12" s="1"/>
  <c r="H293" i="12" s="1"/>
  <c r="H292" i="12"/>
  <c r="F292" i="12"/>
  <c r="G292" i="12" s="1"/>
  <c r="H291" i="12"/>
  <c r="G291" i="12"/>
  <c r="F291" i="12"/>
  <c r="F290" i="12"/>
  <c r="G290" i="12" s="1"/>
  <c r="H290" i="12" s="1"/>
  <c r="F289" i="12"/>
  <c r="G289" i="12" s="1"/>
  <c r="H289" i="12" s="1"/>
  <c r="H288" i="12"/>
  <c r="F288" i="12"/>
  <c r="G288" i="12" s="1"/>
  <c r="G287" i="12"/>
  <c r="F287" i="12"/>
  <c r="F286" i="12"/>
  <c r="G286" i="12" s="1"/>
  <c r="H286" i="12" s="1"/>
  <c r="F285" i="12"/>
  <c r="G285" i="12" s="1"/>
  <c r="H285" i="12" s="1"/>
  <c r="E285" i="12"/>
  <c r="H284" i="12"/>
  <c r="F284" i="12"/>
  <c r="G284" i="12" s="1"/>
  <c r="H283" i="12"/>
  <c r="G283" i="12"/>
  <c r="F283" i="12"/>
  <c r="F282" i="12"/>
  <c r="G282" i="12" s="1"/>
  <c r="H282" i="12" s="1"/>
  <c r="F281" i="12"/>
  <c r="G281" i="12" s="1"/>
  <c r="H281" i="12" s="1"/>
  <c r="H280" i="12"/>
  <c r="F280" i="12"/>
  <c r="G280" i="12" s="1"/>
  <c r="H279" i="12"/>
  <c r="G279" i="12"/>
  <c r="F279" i="12"/>
  <c r="F278" i="12"/>
  <c r="G278" i="12" s="1"/>
  <c r="H278" i="12" s="1"/>
  <c r="F277" i="12"/>
  <c r="G277" i="12" s="1"/>
  <c r="H277" i="12" s="1"/>
  <c r="H276" i="12"/>
  <c r="F276" i="12"/>
  <c r="G276" i="12" s="1"/>
  <c r="H275" i="12"/>
  <c r="G275" i="12"/>
  <c r="F275" i="12"/>
  <c r="F274" i="12"/>
  <c r="G274" i="12" s="1"/>
  <c r="H274" i="12" s="1"/>
  <c r="F273" i="12"/>
  <c r="G273" i="12" s="1"/>
  <c r="H273" i="12" s="1"/>
  <c r="H272" i="12"/>
  <c r="F272" i="12"/>
  <c r="G272" i="12" s="1"/>
  <c r="H271" i="12"/>
  <c r="G271" i="12"/>
  <c r="F271" i="12"/>
  <c r="F270" i="12"/>
  <c r="G270" i="12" s="1"/>
  <c r="H270" i="12" s="1"/>
  <c r="F269" i="12"/>
  <c r="G269" i="12" s="1"/>
  <c r="H269" i="12" s="1"/>
  <c r="E269" i="12"/>
  <c r="F268" i="12"/>
  <c r="G268" i="12" s="1"/>
  <c r="H267" i="12"/>
  <c r="G267" i="12"/>
  <c r="F267" i="12"/>
  <c r="F266" i="12"/>
  <c r="G266" i="12" s="1"/>
  <c r="H266" i="12" s="1"/>
  <c r="F265" i="12"/>
  <c r="G265" i="12" s="1"/>
  <c r="H265" i="12" s="1"/>
  <c r="H264" i="12"/>
  <c r="F264" i="12"/>
  <c r="G264" i="12" s="1"/>
  <c r="H263" i="12"/>
  <c r="G263" i="12"/>
  <c r="F263" i="12"/>
  <c r="F262" i="12"/>
  <c r="G262" i="12" s="1"/>
  <c r="H262" i="12" s="1"/>
  <c r="F261" i="12"/>
  <c r="G261" i="12" s="1"/>
  <c r="H261" i="12" s="1"/>
  <c r="H260" i="12"/>
  <c r="F260" i="12"/>
  <c r="G260" i="12" s="1"/>
  <c r="H259" i="12"/>
  <c r="G259" i="12"/>
  <c r="F259" i="12"/>
  <c r="F258" i="12"/>
  <c r="G258" i="12" s="1"/>
  <c r="H258" i="12" s="1"/>
  <c r="F257" i="12"/>
  <c r="G257" i="12" s="1"/>
  <c r="H257" i="12" s="1"/>
  <c r="H256" i="12"/>
  <c r="G256" i="12"/>
  <c r="F256" i="12"/>
  <c r="G255" i="12"/>
  <c r="H255" i="12" s="1"/>
  <c r="F255" i="12"/>
  <c r="G254" i="12"/>
  <c r="H254" i="12" s="1"/>
  <c r="F254" i="12"/>
  <c r="F253" i="12"/>
  <c r="G253" i="12" s="1"/>
  <c r="H253" i="12" s="1"/>
  <c r="E253" i="12"/>
  <c r="F252" i="12"/>
  <c r="G252" i="12" s="1"/>
  <c r="H252" i="12" s="1"/>
  <c r="H251" i="12"/>
  <c r="G251" i="12"/>
  <c r="F251" i="12"/>
  <c r="H250" i="12"/>
  <c r="G250" i="12"/>
  <c r="F250" i="12"/>
  <c r="F249" i="12"/>
  <c r="G249" i="12" s="1"/>
  <c r="H248" i="12"/>
  <c r="G248" i="12"/>
  <c r="F248" i="12"/>
  <c r="G247" i="12"/>
  <c r="H247" i="12" s="1"/>
  <c r="F247" i="12"/>
  <c r="G246" i="12"/>
  <c r="H246" i="12" s="1"/>
  <c r="F246" i="12"/>
  <c r="F245" i="12"/>
  <c r="G245" i="12" s="1"/>
  <c r="H245" i="12" s="1"/>
  <c r="H244" i="12"/>
  <c r="G244" i="12"/>
  <c r="F244" i="12"/>
  <c r="H243" i="12"/>
  <c r="G243" i="12"/>
  <c r="F243" i="12"/>
  <c r="F242" i="12"/>
  <c r="G242" i="12" s="1"/>
  <c r="H242" i="12" s="1"/>
  <c r="F241" i="12"/>
  <c r="G241" i="12" s="1"/>
  <c r="H241" i="12" s="1"/>
  <c r="H240" i="12"/>
  <c r="G240" i="12"/>
  <c r="F240" i="12"/>
  <c r="G239" i="12"/>
  <c r="H239" i="12" s="1"/>
  <c r="F239" i="12"/>
  <c r="G238" i="12"/>
  <c r="H238" i="12" s="1"/>
  <c r="F238" i="12"/>
  <c r="F237" i="12"/>
  <c r="G237" i="12" s="1"/>
  <c r="H237" i="12" s="1"/>
  <c r="E237" i="12"/>
  <c r="F236" i="12"/>
  <c r="G236" i="12" s="1"/>
  <c r="H236" i="12" s="1"/>
  <c r="H235" i="12"/>
  <c r="G235" i="12"/>
  <c r="F235" i="12"/>
  <c r="H234" i="12"/>
  <c r="G234" i="12"/>
  <c r="F234" i="12"/>
  <c r="F233" i="12"/>
  <c r="G233" i="12" s="1"/>
  <c r="H233" i="12" s="1"/>
  <c r="F232" i="12"/>
  <c r="G232" i="12" s="1"/>
  <c r="H232" i="12" s="1"/>
  <c r="H231" i="12"/>
  <c r="G231" i="12"/>
  <c r="F231" i="12"/>
  <c r="F230" i="12"/>
  <c r="G230" i="12" s="1"/>
  <c r="F229" i="12"/>
  <c r="G229" i="12" s="1"/>
  <c r="H229" i="12" s="1"/>
  <c r="G228" i="12"/>
  <c r="H228" i="12" s="1"/>
  <c r="F228" i="12"/>
  <c r="F227" i="12"/>
  <c r="G227" i="12" s="1"/>
  <c r="H227" i="12" s="1"/>
  <c r="F226" i="12"/>
  <c r="G226" i="12" s="1"/>
  <c r="H226" i="12" s="1"/>
  <c r="F225" i="12"/>
  <c r="G225" i="12" s="1"/>
  <c r="H225" i="12" s="1"/>
  <c r="G224" i="12"/>
  <c r="H224" i="12" s="1"/>
  <c r="F224" i="12"/>
  <c r="F223" i="12"/>
  <c r="G223" i="12" s="1"/>
  <c r="H223" i="12" s="1"/>
  <c r="G222" i="12"/>
  <c r="H222" i="12" s="1"/>
  <c r="F222" i="12"/>
  <c r="F221" i="12"/>
  <c r="G221" i="12" s="1"/>
  <c r="H221" i="12" s="1"/>
  <c r="E221" i="12"/>
  <c r="F220" i="12"/>
  <c r="G220" i="12" s="1"/>
  <c r="H220" i="12" s="1"/>
  <c r="G219" i="12"/>
  <c r="H219" i="12" s="1"/>
  <c r="F219" i="12"/>
  <c r="H218" i="12"/>
  <c r="F218" i="12"/>
  <c r="G218" i="12" s="1"/>
  <c r="G217" i="12"/>
  <c r="H217" i="12" s="1"/>
  <c r="F217" i="12"/>
  <c r="F216" i="12"/>
  <c r="G216" i="12" s="1"/>
  <c r="H216" i="12" s="1"/>
  <c r="G215" i="12"/>
  <c r="H215" i="12" s="1"/>
  <c r="F215" i="12"/>
  <c r="F214" i="12"/>
  <c r="G214" i="12" s="1"/>
  <c r="H214" i="12" s="1"/>
  <c r="G213" i="12"/>
  <c r="H213" i="12" s="1"/>
  <c r="F213" i="12"/>
  <c r="F212" i="12"/>
  <c r="G212" i="12" s="1"/>
  <c r="H212" i="12" s="1"/>
  <c r="F211" i="12"/>
  <c r="G211" i="12" s="1"/>
  <c r="G210" i="12"/>
  <c r="H210" i="12" s="1"/>
  <c r="F210" i="12"/>
  <c r="F209" i="12"/>
  <c r="G209" i="12" s="1"/>
  <c r="H209" i="12" s="1"/>
  <c r="G208" i="12"/>
  <c r="H208" i="12" s="1"/>
  <c r="F208" i="12"/>
  <c r="F207" i="12"/>
  <c r="G207" i="12" s="1"/>
  <c r="H207" i="12" s="1"/>
  <c r="G206" i="12"/>
  <c r="H206" i="12" s="1"/>
  <c r="F206" i="12"/>
  <c r="F205" i="12"/>
  <c r="G205" i="12" s="1"/>
  <c r="H205" i="12" s="1"/>
  <c r="G204" i="12"/>
  <c r="H204" i="12" s="1"/>
  <c r="F204" i="12"/>
  <c r="F203" i="12"/>
  <c r="G203" i="12" s="1"/>
  <c r="H203" i="12" s="1"/>
  <c r="G202" i="12"/>
  <c r="H202" i="12" s="1"/>
  <c r="F202" i="12"/>
  <c r="E202" i="12"/>
  <c r="G201" i="12"/>
  <c r="H201" i="12" s="1"/>
  <c r="F201" i="12"/>
  <c r="F200" i="12"/>
  <c r="G200" i="12" s="1"/>
  <c r="H200" i="12" s="1"/>
  <c r="G199" i="12"/>
  <c r="H199" i="12" s="1"/>
  <c r="F199" i="12"/>
  <c r="F198" i="12"/>
  <c r="G198" i="12" s="1"/>
  <c r="H198" i="12" s="1"/>
  <c r="G197" i="12"/>
  <c r="H197" i="12" s="1"/>
  <c r="F197" i="12"/>
  <c r="F196" i="12"/>
  <c r="G196" i="12" s="1"/>
  <c r="H196" i="12" s="1"/>
  <c r="G195" i="12"/>
  <c r="H195" i="12" s="1"/>
  <c r="F195" i="12"/>
  <c r="F194" i="12"/>
  <c r="G194" i="12" s="1"/>
  <c r="H194" i="12" s="1"/>
  <c r="G193" i="12"/>
  <c r="H193" i="12" s="1"/>
  <c r="F193" i="12"/>
  <c r="G192" i="12"/>
  <c r="F192" i="12"/>
  <c r="H191" i="12"/>
  <c r="F191" i="12"/>
  <c r="G191" i="12" s="1"/>
  <c r="G190" i="12"/>
  <c r="H190" i="12" s="1"/>
  <c r="F190" i="12"/>
  <c r="F189" i="12"/>
  <c r="G189" i="12" s="1"/>
  <c r="H189" i="12" s="1"/>
  <c r="G188" i="12"/>
  <c r="H188" i="12" s="1"/>
  <c r="F188" i="12"/>
  <c r="F187" i="12"/>
  <c r="G187" i="12" s="1"/>
  <c r="H187" i="12" s="1"/>
  <c r="G186" i="12"/>
  <c r="H186" i="12" s="1"/>
  <c r="F186" i="12"/>
  <c r="E186" i="12"/>
  <c r="G185" i="12"/>
  <c r="H185" i="12" s="1"/>
  <c r="F185" i="12"/>
  <c r="F184" i="12"/>
  <c r="G184" i="12" s="1"/>
  <c r="H184" i="12" s="1"/>
  <c r="G183" i="12"/>
  <c r="H183" i="12" s="1"/>
  <c r="F183" i="12"/>
  <c r="F182" i="12"/>
  <c r="G182" i="12" s="1"/>
  <c r="H182" i="12" s="1"/>
  <c r="G181" i="12"/>
  <c r="H181" i="12" s="1"/>
  <c r="F181" i="12"/>
  <c r="F180" i="12"/>
  <c r="G180" i="12" s="1"/>
  <c r="H180" i="12" s="1"/>
  <c r="G179" i="12"/>
  <c r="H179" i="12" s="1"/>
  <c r="F179" i="12"/>
  <c r="H178" i="12"/>
  <c r="F178" i="12"/>
  <c r="G178" i="12" s="1"/>
  <c r="G177" i="12"/>
  <c r="H177" i="12" s="1"/>
  <c r="F177" i="12"/>
  <c r="F176" i="12"/>
  <c r="G176" i="12" s="1"/>
  <c r="H176" i="12" s="1"/>
  <c r="G175" i="12"/>
  <c r="H175" i="12" s="1"/>
  <c r="F175" i="12"/>
  <c r="F174" i="12"/>
  <c r="G174" i="12" s="1"/>
  <c r="H174" i="12" s="1"/>
  <c r="F173" i="12"/>
  <c r="G173" i="12" s="1"/>
  <c r="G172" i="12"/>
  <c r="H172" i="12" s="1"/>
  <c r="F172" i="12"/>
  <c r="H171" i="12"/>
  <c r="F171" i="12"/>
  <c r="G171" i="12" s="1"/>
  <c r="G170" i="12"/>
  <c r="H170" i="12" s="1"/>
  <c r="F170" i="12"/>
  <c r="E170" i="12"/>
  <c r="G169" i="12"/>
  <c r="H169" i="12" s="1"/>
  <c r="F169" i="12"/>
  <c r="F168" i="12"/>
  <c r="G168" i="12" s="1"/>
  <c r="H168" i="12" s="1"/>
  <c r="G167" i="12"/>
  <c r="H167" i="12" s="1"/>
  <c r="F167" i="12"/>
  <c r="F166" i="12"/>
  <c r="G166" i="12" s="1"/>
  <c r="H166" i="12" s="1"/>
  <c r="G165" i="12"/>
  <c r="H165" i="12" s="1"/>
  <c r="F165" i="12"/>
  <c r="F164" i="12"/>
  <c r="G164" i="12" s="1"/>
  <c r="H164" i="12" s="1"/>
  <c r="G163" i="12"/>
  <c r="H163" i="12" s="1"/>
  <c r="F163" i="12"/>
  <c r="F162" i="12"/>
  <c r="G162" i="12" s="1"/>
  <c r="H162" i="12" s="1"/>
  <c r="G161" i="12"/>
  <c r="H161" i="12" s="1"/>
  <c r="F161" i="12"/>
  <c r="F160" i="12"/>
  <c r="G160" i="12" s="1"/>
  <c r="H160" i="12" s="1"/>
  <c r="G159" i="12"/>
  <c r="H159" i="12" s="1"/>
  <c r="F159" i="12"/>
  <c r="H158" i="12"/>
  <c r="F158" i="12"/>
  <c r="G158" i="12" s="1"/>
  <c r="G157" i="12"/>
  <c r="H157" i="12" s="1"/>
  <c r="F157" i="12"/>
  <c r="F156" i="12"/>
  <c r="G156" i="12" s="1"/>
  <c r="H156" i="12" s="1"/>
  <c r="F155" i="12"/>
  <c r="G155" i="12" s="1"/>
  <c r="E155" i="12"/>
  <c r="F154" i="12"/>
  <c r="G154" i="12" s="1"/>
  <c r="H154" i="12" s="1"/>
  <c r="G153" i="12"/>
  <c r="H153" i="12" s="1"/>
  <c r="F153" i="12"/>
  <c r="F152" i="12"/>
  <c r="G152" i="12" s="1"/>
  <c r="H152" i="12" s="1"/>
  <c r="G151" i="12"/>
  <c r="H151" i="12" s="1"/>
  <c r="F151" i="12"/>
  <c r="F150" i="12"/>
  <c r="G150" i="12" s="1"/>
  <c r="H150" i="12" s="1"/>
  <c r="G149" i="12"/>
  <c r="H149" i="12" s="1"/>
  <c r="F149" i="12"/>
  <c r="F148" i="12"/>
  <c r="G148" i="12" s="1"/>
  <c r="H148" i="12" s="1"/>
  <c r="G147" i="12"/>
  <c r="H147" i="12" s="1"/>
  <c r="F147" i="12"/>
  <c r="F146" i="12"/>
  <c r="G146" i="12" s="1"/>
  <c r="H146" i="12" s="1"/>
  <c r="G145" i="12"/>
  <c r="H145" i="12" s="1"/>
  <c r="F145" i="12"/>
  <c r="F144" i="12"/>
  <c r="G144" i="12" s="1"/>
  <c r="H144" i="12" s="1"/>
  <c r="G143" i="12"/>
  <c r="H143" i="12" s="1"/>
  <c r="F143" i="12"/>
  <c r="H142" i="12"/>
  <c r="F142" i="12"/>
  <c r="G142" i="12" s="1"/>
  <c r="G141" i="12"/>
  <c r="H141" i="12" s="1"/>
  <c r="F141" i="12"/>
  <c r="F140" i="12"/>
  <c r="G140" i="12" s="1"/>
  <c r="H140" i="12" s="1"/>
  <c r="G139" i="12"/>
  <c r="H139" i="12" s="1"/>
  <c r="F139" i="12"/>
  <c r="E139" i="12"/>
  <c r="G138" i="12"/>
  <c r="H138" i="12" s="1"/>
  <c r="F138" i="12"/>
  <c r="G137" i="12"/>
  <c r="F137" i="12"/>
  <c r="F136" i="12"/>
  <c r="G136" i="12" s="1"/>
  <c r="H136" i="12" s="1"/>
  <c r="G135" i="12"/>
  <c r="H135" i="12" s="1"/>
  <c r="F135" i="12"/>
  <c r="F134" i="12"/>
  <c r="G134" i="12" s="1"/>
  <c r="H134" i="12" s="1"/>
  <c r="G133" i="12"/>
  <c r="H133" i="12" s="1"/>
  <c r="F133" i="12"/>
  <c r="F132" i="12"/>
  <c r="G132" i="12" s="1"/>
  <c r="H132" i="12" s="1"/>
  <c r="G131" i="12"/>
  <c r="H131" i="12" s="1"/>
  <c r="F131" i="12"/>
  <c r="F130" i="12"/>
  <c r="G130" i="12" s="1"/>
  <c r="H130" i="12" s="1"/>
  <c r="F129" i="12"/>
  <c r="G129" i="12" s="1"/>
  <c r="G128" i="12"/>
  <c r="H128" i="12" s="1"/>
  <c r="F128" i="12"/>
  <c r="F127" i="12"/>
  <c r="G127" i="12" s="1"/>
  <c r="H127" i="12" s="1"/>
  <c r="G126" i="12"/>
  <c r="H126" i="12" s="1"/>
  <c r="F126" i="12"/>
  <c r="F125" i="12"/>
  <c r="G125" i="12" s="1"/>
  <c r="H125" i="12" s="1"/>
  <c r="G124" i="12"/>
  <c r="H124" i="12" s="1"/>
  <c r="F124" i="12"/>
  <c r="F123" i="12"/>
  <c r="G123" i="12" s="1"/>
  <c r="H123" i="12" s="1"/>
  <c r="E123" i="12"/>
  <c r="F122" i="12"/>
  <c r="G122" i="12" s="1"/>
  <c r="H122" i="12" s="1"/>
  <c r="F121" i="12"/>
  <c r="G121" i="12" s="1"/>
  <c r="G120" i="12"/>
  <c r="H120" i="12" s="1"/>
  <c r="F120" i="12"/>
  <c r="F119" i="12"/>
  <c r="G119" i="12" s="1"/>
  <c r="H119" i="12" s="1"/>
  <c r="G118" i="12"/>
  <c r="H118" i="12" s="1"/>
  <c r="F118" i="12"/>
  <c r="F117" i="12"/>
  <c r="G117" i="12" s="1"/>
  <c r="H117" i="12" s="1"/>
  <c r="G116" i="12"/>
  <c r="H116" i="12" s="1"/>
  <c r="F116" i="12"/>
  <c r="F115" i="12"/>
  <c r="G115" i="12" s="1"/>
  <c r="H115" i="12" s="1"/>
  <c r="G114" i="12"/>
  <c r="H114" i="12" s="1"/>
  <c r="F114" i="12"/>
  <c r="G113" i="12"/>
  <c r="F113" i="12"/>
  <c r="F112" i="12"/>
  <c r="G112" i="12" s="1"/>
  <c r="H112" i="12" s="1"/>
  <c r="G111" i="12"/>
  <c r="H111" i="12" s="1"/>
  <c r="F111" i="12"/>
  <c r="F110" i="12"/>
  <c r="G110" i="12" s="1"/>
  <c r="H110" i="12" s="1"/>
  <c r="G109" i="12"/>
  <c r="H109" i="12" s="1"/>
  <c r="F109" i="12"/>
  <c r="F108" i="12"/>
  <c r="G108" i="12" s="1"/>
  <c r="H108" i="12" s="1"/>
  <c r="G107" i="12"/>
  <c r="H107" i="12" s="1"/>
  <c r="F107" i="12"/>
  <c r="F106" i="12"/>
  <c r="G106" i="12" s="1"/>
  <c r="H106" i="12" s="1"/>
  <c r="F105" i="12"/>
  <c r="G105" i="12" s="1"/>
  <c r="G104" i="12"/>
  <c r="H104" i="12" s="1"/>
  <c r="F104" i="12"/>
  <c r="H103" i="12"/>
  <c r="F103" i="12"/>
  <c r="G103" i="12" s="1"/>
  <c r="G102" i="12"/>
  <c r="H102" i="12" s="1"/>
  <c r="F102" i="12"/>
  <c r="H101" i="12"/>
  <c r="F101" i="12"/>
  <c r="G101" i="12" s="1"/>
  <c r="G100" i="12"/>
  <c r="H100" i="12" s="1"/>
  <c r="F100" i="12"/>
  <c r="H99" i="12"/>
  <c r="F99" i="12"/>
  <c r="G99" i="12" s="1"/>
  <c r="G98" i="12"/>
  <c r="H98" i="12" s="1"/>
  <c r="F98" i="12"/>
  <c r="G97" i="12"/>
  <c r="F97" i="12"/>
  <c r="F96" i="12"/>
  <c r="G96" i="12" s="1"/>
  <c r="H96" i="12" s="1"/>
  <c r="G95" i="12"/>
  <c r="H95" i="12" s="1"/>
  <c r="F95" i="12"/>
  <c r="F94" i="12"/>
  <c r="G94" i="12" s="1"/>
  <c r="H94" i="12" s="1"/>
  <c r="G93" i="12"/>
  <c r="H93" i="12" s="1"/>
  <c r="F93" i="12"/>
  <c r="F92" i="12"/>
  <c r="G92" i="12" s="1"/>
  <c r="H92" i="12" s="1"/>
  <c r="G91" i="12"/>
  <c r="H91" i="12" s="1"/>
  <c r="F91" i="12"/>
  <c r="F90" i="12"/>
  <c r="G90" i="12" s="1"/>
  <c r="H90" i="12" s="1"/>
  <c r="F89" i="12"/>
  <c r="G89" i="12" s="1"/>
  <c r="G88" i="12"/>
  <c r="H88" i="12" s="1"/>
  <c r="F88" i="12"/>
  <c r="F87" i="12"/>
  <c r="G87" i="12" s="1"/>
  <c r="H87" i="12" s="1"/>
  <c r="G86" i="12"/>
  <c r="H86" i="12" s="1"/>
  <c r="F86" i="12"/>
  <c r="F85" i="12"/>
  <c r="G85" i="12" s="1"/>
  <c r="H85" i="12" s="1"/>
  <c r="G84" i="12"/>
  <c r="H84" i="12" s="1"/>
  <c r="F84" i="12"/>
  <c r="F83" i="12"/>
  <c r="G83" i="12" s="1"/>
  <c r="H83" i="12" s="1"/>
  <c r="G82" i="12"/>
  <c r="H82" i="12" s="1"/>
  <c r="F82" i="12"/>
  <c r="G81" i="12"/>
  <c r="F81" i="12"/>
  <c r="F80" i="12"/>
  <c r="G80" i="12" s="1"/>
  <c r="H80" i="12" s="1"/>
  <c r="G79" i="12"/>
  <c r="H79" i="12" s="1"/>
  <c r="F79" i="12"/>
  <c r="F78" i="12"/>
  <c r="G78" i="12" s="1"/>
  <c r="H78" i="12" s="1"/>
  <c r="G77" i="12"/>
  <c r="H77" i="12" s="1"/>
  <c r="F77" i="12"/>
  <c r="F76" i="12"/>
  <c r="G76" i="12" s="1"/>
  <c r="H76" i="12" s="1"/>
  <c r="G75" i="12"/>
  <c r="H75" i="12" s="1"/>
  <c r="F75" i="12"/>
  <c r="F74" i="12"/>
  <c r="G74" i="12" s="1"/>
  <c r="H74" i="12" s="1"/>
  <c r="G73" i="12"/>
  <c r="H73" i="12" s="1"/>
  <c r="F73" i="12"/>
  <c r="F72" i="12"/>
  <c r="G72" i="12" s="1"/>
  <c r="H72" i="12" s="1"/>
  <c r="G71" i="12"/>
  <c r="H71" i="12" s="1"/>
  <c r="F71" i="12"/>
  <c r="F70" i="12"/>
  <c r="G70" i="12" s="1"/>
  <c r="H70" i="12" s="1"/>
  <c r="F69" i="12"/>
  <c r="G69" i="12" s="1"/>
  <c r="H69" i="12" s="1"/>
  <c r="F68" i="12"/>
  <c r="G68" i="12" s="1"/>
  <c r="H68" i="12" s="1"/>
  <c r="G67" i="12"/>
  <c r="H67" i="12" s="1"/>
  <c r="F67" i="12"/>
  <c r="F66" i="12"/>
  <c r="G66" i="12" s="1"/>
  <c r="H66" i="12" s="1"/>
  <c r="F65" i="12"/>
  <c r="G65" i="12" s="1"/>
  <c r="H65" i="12" s="1"/>
  <c r="F64" i="12"/>
  <c r="G64" i="12" s="1"/>
  <c r="H64" i="12" s="1"/>
  <c r="G63" i="12"/>
  <c r="H63" i="12" s="1"/>
  <c r="F63" i="12"/>
  <c r="F62" i="12"/>
  <c r="G62" i="12" s="1"/>
  <c r="H62" i="12" s="1"/>
  <c r="F61" i="12"/>
  <c r="G61" i="12" s="1"/>
  <c r="H61" i="12" s="1"/>
  <c r="F60" i="12"/>
  <c r="G60" i="12" s="1"/>
  <c r="H60" i="12" s="1"/>
  <c r="F59" i="12"/>
  <c r="G59" i="12" s="1"/>
  <c r="F58" i="12"/>
  <c r="G58" i="12" s="1"/>
  <c r="H58" i="12" s="1"/>
  <c r="F57" i="12"/>
  <c r="G57" i="12" s="1"/>
  <c r="H57" i="12" s="1"/>
  <c r="G56" i="12"/>
  <c r="H56" i="12" s="1"/>
  <c r="F56" i="12"/>
  <c r="F55" i="12"/>
  <c r="G55" i="12" s="1"/>
  <c r="H55" i="12" s="1"/>
  <c r="F54" i="12"/>
  <c r="F53" i="12"/>
  <c r="G53" i="12" s="1"/>
  <c r="H53" i="12" s="1"/>
  <c r="F52" i="12"/>
  <c r="G52" i="12" s="1"/>
  <c r="H52" i="12" s="1"/>
  <c r="G51" i="12"/>
  <c r="H51" i="12" s="1"/>
  <c r="F51" i="12"/>
  <c r="F50" i="12"/>
  <c r="G50" i="12" s="1"/>
  <c r="H50" i="12" s="1"/>
  <c r="F49" i="12"/>
  <c r="G49" i="12" s="1"/>
  <c r="H49" i="12" s="1"/>
  <c r="F48" i="12"/>
  <c r="G48" i="12" s="1"/>
  <c r="H48" i="12" s="1"/>
  <c r="G47" i="12"/>
  <c r="H47" i="12" s="1"/>
  <c r="F47" i="12"/>
  <c r="F46" i="12"/>
  <c r="F45" i="12"/>
  <c r="G45" i="12" s="1"/>
  <c r="G44" i="12"/>
  <c r="H44" i="12" s="1"/>
  <c r="F44" i="12"/>
  <c r="F43" i="12"/>
  <c r="G43" i="12" s="1"/>
  <c r="F42" i="12"/>
  <c r="G42" i="12" s="1"/>
  <c r="H42" i="12" s="1"/>
  <c r="G41" i="12"/>
  <c r="H41" i="12" s="1"/>
  <c r="F41" i="12"/>
  <c r="F40" i="12"/>
  <c r="G40" i="12" s="1"/>
  <c r="H40" i="12" s="1"/>
  <c r="F39" i="12"/>
  <c r="G39" i="12" s="1"/>
  <c r="G38" i="12"/>
  <c r="H38" i="12" s="1"/>
  <c r="F38" i="12"/>
  <c r="F37" i="12"/>
  <c r="G37" i="12" s="1"/>
  <c r="H37" i="12" s="1"/>
  <c r="F36" i="12"/>
  <c r="G36" i="12" s="1"/>
  <c r="H36" i="12" s="1"/>
  <c r="F35" i="12"/>
  <c r="G35" i="12" s="1"/>
  <c r="H35" i="12" s="1"/>
  <c r="G34" i="12"/>
  <c r="H34" i="12" s="1"/>
  <c r="F34" i="12"/>
  <c r="F33" i="12"/>
  <c r="F32" i="12"/>
  <c r="G32" i="12" s="1"/>
  <c r="H32" i="12" s="1"/>
  <c r="F31" i="12"/>
  <c r="G31" i="12" s="1"/>
  <c r="H31" i="12" s="1"/>
  <c r="G30" i="12"/>
  <c r="H30" i="12" s="1"/>
  <c r="F30" i="12"/>
  <c r="F29" i="12"/>
  <c r="G29" i="12" s="1"/>
  <c r="F28" i="12"/>
  <c r="G28" i="12" s="1"/>
  <c r="H28" i="12" s="1"/>
  <c r="F27" i="12"/>
  <c r="G27" i="12" s="1"/>
  <c r="F26" i="12"/>
  <c r="G26" i="12" s="1"/>
  <c r="H26" i="12" s="1"/>
  <c r="G25" i="12"/>
  <c r="F25" i="12"/>
  <c r="F24" i="12"/>
  <c r="G24" i="12" s="1"/>
  <c r="H24" i="12" s="1"/>
  <c r="F23" i="12"/>
  <c r="G23" i="12" s="1"/>
  <c r="H23" i="12" s="1"/>
  <c r="F22" i="12"/>
  <c r="G22" i="12" s="1"/>
  <c r="H22" i="12" s="1"/>
  <c r="F21" i="12"/>
  <c r="G21" i="12" s="1"/>
  <c r="F20" i="12"/>
  <c r="G20" i="12" s="1"/>
  <c r="H20" i="12" s="1"/>
  <c r="F19" i="12"/>
  <c r="G19" i="12" s="1"/>
  <c r="H19" i="12" s="1"/>
  <c r="G18" i="12"/>
  <c r="H18" i="12" s="1"/>
  <c r="F18" i="12"/>
  <c r="F17" i="12"/>
  <c r="G17" i="12" s="1"/>
  <c r="H17" i="12" s="1"/>
  <c r="F16" i="12"/>
  <c r="G16" i="12" s="1"/>
  <c r="H16" i="12" s="1"/>
  <c r="F15" i="12"/>
  <c r="G15" i="12" s="1"/>
  <c r="H15" i="12" s="1"/>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19" i="14"/>
  <c r="G220" i="14"/>
  <c r="G221" i="14"/>
  <c r="G222" i="14"/>
  <c r="G223" i="14"/>
  <c r="G224" i="14"/>
  <c r="G225" i="14"/>
  <c r="G226" i="14"/>
  <c r="G227" i="14"/>
  <c r="G228" i="14"/>
  <c r="G229" i="14"/>
  <c r="G230" i="14"/>
  <c r="G231" i="14"/>
  <c r="G232" i="14"/>
  <c r="G233" i="14"/>
  <c r="G234" i="14"/>
  <c r="G235" i="14"/>
  <c r="G236" i="14"/>
  <c r="G237" i="14"/>
  <c r="G238" i="14"/>
  <c r="G239" i="14"/>
  <c r="G240" i="14"/>
  <c r="G241" i="14"/>
  <c r="G242" i="14"/>
  <c r="G243" i="14"/>
  <c r="G244" i="14"/>
  <c r="G245" i="14"/>
  <c r="G246" i="14"/>
  <c r="G247" i="14"/>
  <c r="G248" i="14"/>
  <c r="G249" i="14"/>
  <c r="G250" i="14"/>
  <c r="G251" i="14"/>
  <c r="G252" i="14"/>
  <c r="G253" i="14"/>
  <c r="G254" i="14"/>
  <c r="G255" i="14"/>
  <c r="G256"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G299" i="14"/>
  <c r="G300" i="14"/>
  <c r="G301" i="14"/>
  <c r="G302" i="14"/>
  <c r="G303" i="14"/>
  <c r="G304" i="14"/>
  <c r="G305" i="14"/>
  <c r="G306" i="14"/>
  <c r="G307" i="14"/>
  <c r="G308" i="14"/>
  <c r="G309" i="14"/>
  <c r="G310" i="14"/>
  <c r="G311" i="14"/>
  <c r="G312" i="14"/>
  <c r="G313" i="14"/>
  <c r="G314" i="14"/>
  <c r="G315" i="14"/>
  <c r="G316" i="14"/>
  <c r="G317" i="14"/>
  <c r="G318" i="14"/>
  <c r="G319" i="14"/>
  <c r="G320" i="14"/>
  <c r="G321" i="14"/>
  <c r="G322" i="14"/>
  <c r="G323" i="14"/>
  <c r="G324" i="14"/>
  <c r="G325" i="14"/>
  <c r="G326" i="14"/>
  <c r="G327" i="14"/>
  <c r="G328" i="14"/>
  <c r="G329" i="14"/>
  <c r="G330" i="14"/>
  <c r="G331" i="14"/>
  <c r="G332" i="14"/>
  <c r="G333" i="14"/>
  <c r="G334" i="14"/>
  <c r="G335" i="14"/>
  <c r="G336" i="14"/>
  <c r="G337" i="14"/>
  <c r="G338" i="14"/>
  <c r="G339" i="14"/>
  <c r="G340" i="14"/>
  <c r="G341" i="14"/>
  <c r="G342" i="14"/>
  <c r="G343" i="14"/>
  <c r="G344" i="14"/>
  <c r="G345" i="14"/>
  <c r="G346" i="14"/>
  <c r="G347" i="14"/>
  <c r="G348" i="14"/>
  <c r="G349" i="14"/>
  <c r="G350" i="14"/>
  <c r="G351" i="14"/>
  <c r="G352" i="14"/>
  <c r="G353" i="14"/>
  <c r="G354" i="14"/>
  <c r="G355" i="14"/>
  <c r="G356" i="14"/>
  <c r="G357" i="14"/>
  <c r="G358" i="14"/>
  <c r="G359" i="14"/>
  <c r="G360" i="14"/>
  <c r="G361" i="14"/>
  <c r="G362" i="14"/>
  <c r="G363" i="14"/>
  <c r="G364" i="14"/>
  <c r="G365" i="14"/>
  <c r="G366" i="14"/>
  <c r="G367" i="14"/>
  <c r="G368" i="14"/>
  <c r="G369" i="14"/>
  <c r="G370" i="14"/>
  <c r="G371" i="14"/>
  <c r="G372" i="14"/>
  <c r="G373" i="14"/>
  <c r="G374" i="14"/>
  <c r="G375" i="14"/>
  <c r="G376" i="14"/>
  <c r="G377" i="14"/>
  <c r="G378" i="14"/>
  <c r="G379" i="14"/>
  <c r="G380" i="14"/>
  <c r="G381" i="14"/>
  <c r="G382" i="14"/>
  <c r="G383" i="14"/>
  <c r="G384" i="14"/>
  <c r="G385" i="14"/>
  <c r="G386" i="14"/>
  <c r="G387" i="14"/>
  <c r="G388" i="14"/>
  <c r="G389" i="14"/>
  <c r="G390" i="14"/>
  <c r="G391" i="14"/>
  <c r="G392" i="14"/>
  <c r="G393" i="14"/>
  <c r="G394" i="14"/>
  <c r="G395" i="14"/>
  <c r="G396" i="14"/>
  <c r="G397" i="14"/>
  <c r="G398" i="14"/>
  <c r="G399" i="14"/>
  <c r="G400" i="14"/>
  <c r="G401" i="14"/>
  <c r="G402" i="14"/>
  <c r="G403" i="14"/>
  <c r="G404" i="14"/>
  <c r="G405" i="14"/>
  <c r="G406" i="14"/>
  <c r="G407" i="14"/>
  <c r="G408" i="14"/>
  <c r="G409" i="14"/>
  <c r="G410" i="14"/>
  <c r="G411" i="14"/>
  <c r="G412" i="14"/>
  <c r="G413" i="14"/>
  <c r="G414" i="14"/>
  <c r="G415" i="14"/>
  <c r="G416" i="14"/>
  <c r="G417" i="14"/>
  <c r="G418" i="14"/>
  <c r="G419" i="14"/>
  <c r="G420" i="14"/>
  <c r="G421" i="14"/>
  <c r="G422" i="14"/>
  <c r="G423" i="14"/>
  <c r="G424" i="14"/>
  <c r="G425" i="14"/>
  <c r="G426" i="14"/>
  <c r="G427" i="14"/>
  <c r="G428" i="14"/>
  <c r="G429" i="14"/>
  <c r="G430" i="14"/>
  <c r="G431" i="14"/>
  <c r="G432" i="14"/>
  <c r="G433" i="14"/>
  <c r="G434" i="14"/>
  <c r="G435" i="14"/>
  <c r="G436" i="14"/>
  <c r="G437" i="14"/>
  <c r="G438" i="14"/>
  <c r="G439" i="14"/>
  <c r="G440" i="14"/>
  <c r="G441" i="14"/>
  <c r="G442" i="14"/>
  <c r="G443" i="14"/>
  <c r="G444" i="14"/>
  <c r="G445" i="14"/>
  <c r="G446" i="14"/>
  <c r="G447" i="14"/>
  <c r="G448" i="14"/>
  <c r="G449" i="14"/>
  <c r="G450" i="14"/>
  <c r="G451" i="14"/>
  <c r="G452" i="14"/>
  <c r="G453" i="14"/>
  <c r="G454" i="14"/>
  <c r="G455" i="14"/>
  <c r="G456" i="14"/>
  <c r="G457" i="14"/>
  <c r="G458" i="14"/>
  <c r="G459" i="14"/>
  <c r="G460" i="14"/>
  <c r="G461" i="14"/>
  <c r="G462" i="14"/>
  <c r="G463" i="14"/>
  <c r="G464" i="14"/>
  <c r="G465" i="14"/>
  <c r="G466" i="14"/>
  <c r="G467" i="14"/>
  <c r="G468" i="14"/>
  <c r="G469" i="14"/>
  <c r="G470" i="14"/>
  <c r="G471" i="14"/>
  <c r="G472" i="14"/>
  <c r="G473" i="14"/>
  <c r="G474" i="14"/>
  <c r="G475" i="14"/>
  <c r="G476" i="14"/>
  <c r="G477" i="14"/>
  <c r="G478" i="14"/>
  <c r="G479" i="14"/>
  <c r="G480" i="14"/>
  <c r="G481" i="14"/>
  <c r="G482" i="14"/>
  <c r="G483" i="14"/>
  <c r="G484" i="14"/>
  <c r="G485" i="14"/>
  <c r="G486" i="14"/>
  <c r="G487" i="14"/>
  <c r="G488" i="14"/>
  <c r="G489" i="14"/>
  <c r="G490" i="14"/>
  <c r="G491" i="14"/>
  <c r="G492" i="14"/>
  <c r="G493" i="14"/>
  <c r="G494" i="14"/>
  <c r="G495" i="14"/>
  <c r="G496" i="14"/>
  <c r="G497" i="14"/>
  <c r="G498" i="14"/>
  <c r="G499" i="14"/>
  <c r="G500" i="14"/>
  <c r="G501" i="14"/>
  <c r="G502" i="14"/>
  <c r="G503" i="14"/>
  <c r="G504" i="14"/>
  <c r="G505" i="14"/>
  <c r="G506" i="14"/>
  <c r="G507" i="14"/>
  <c r="G508" i="14"/>
  <c r="G509" i="14"/>
  <c r="G510" i="14"/>
  <c r="G511" i="14"/>
  <c r="G512" i="14"/>
  <c r="G513" i="14"/>
  <c r="G514" i="14"/>
  <c r="G515" i="14"/>
  <c r="G516" i="14"/>
  <c r="G517" i="14"/>
  <c r="G518" i="14"/>
  <c r="G519" i="14"/>
  <c r="G520" i="14"/>
  <c r="G521" i="14"/>
  <c r="G522" i="14"/>
  <c r="G523" i="14"/>
  <c r="G524" i="14"/>
  <c r="G525" i="14"/>
  <c r="G526" i="14"/>
  <c r="G527" i="14"/>
  <c r="G528" i="14"/>
  <c r="G529" i="14"/>
  <c r="G530" i="14"/>
  <c r="G531" i="14"/>
  <c r="G532" i="14"/>
  <c r="G533" i="14"/>
  <c r="G534" i="14"/>
  <c r="G535" i="14"/>
  <c r="G536" i="14"/>
  <c r="G537" i="14"/>
  <c r="G538" i="14"/>
  <c r="G539" i="14"/>
  <c r="G540" i="14"/>
  <c r="G541" i="14"/>
  <c r="G542" i="14"/>
  <c r="G543" i="14"/>
  <c r="G544" i="14"/>
  <c r="G545" i="14"/>
  <c r="G546" i="14"/>
  <c r="G547" i="14"/>
  <c r="G548" i="14"/>
  <c r="G549" i="14"/>
  <c r="G550" i="14"/>
  <c r="G551" i="14"/>
  <c r="G552" i="14"/>
  <c r="G553" i="14"/>
  <c r="G554" i="14"/>
  <c r="G555" i="14"/>
  <c r="G556" i="14"/>
  <c r="G557" i="14"/>
  <c r="G558" i="14"/>
  <c r="G559" i="14"/>
  <c r="G560" i="14"/>
  <c r="G561" i="14"/>
  <c r="G562" i="14"/>
  <c r="G563" i="14"/>
  <c r="G564" i="14"/>
  <c r="G565" i="14"/>
  <c r="G566" i="14"/>
  <c r="G567" i="14"/>
  <c r="G568" i="14"/>
  <c r="G569" i="14"/>
  <c r="G570" i="14"/>
  <c r="G571" i="14"/>
  <c r="G572" i="14"/>
  <c r="G573" i="14"/>
  <c r="G574" i="14"/>
  <c r="G575" i="14"/>
  <c r="G576" i="14"/>
  <c r="G577" i="14"/>
  <c r="G578" i="14"/>
  <c r="G579" i="14"/>
  <c r="G580" i="14"/>
  <c r="G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F222" i="14"/>
  <c r="F223" i="14"/>
  <c r="F224" i="14"/>
  <c r="F225" i="14"/>
  <c r="F226" i="14"/>
  <c r="F227" i="14"/>
  <c r="F228" i="14"/>
  <c r="F229" i="14"/>
  <c r="F230" i="14"/>
  <c r="F231" i="14"/>
  <c r="F232" i="14"/>
  <c r="F233" i="14"/>
  <c r="F234" i="14"/>
  <c r="F235" i="14"/>
  <c r="F236" i="14"/>
  <c r="F237" i="14"/>
  <c r="F238" i="14"/>
  <c r="F239" i="14"/>
  <c r="F240" i="14"/>
  <c r="F241" i="14"/>
  <c r="F242" i="14"/>
  <c r="F243" i="14"/>
  <c r="F244" i="14"/>
  <c r="F245" i="14"/>
  <c r="F246" i="14"/>
  <c r="F247" i="14"/>
  <c r="F248" i="14"/>
  <c r="F249" i="14"/>
  <c r="F250" i="14"/>
  <c r="F251" i="14"/>
  <c r="F252" i="14"/>
  <c r="F253" i="14"/>
  <c r="F254" i="14"/>
  <c r="F255" i="14"/>
  <c r="F256"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F281" i="14"/>
  <c r="F282" i="14"/>
  <c r="F283" i="14"/>
  <c r="F284" i="14"/>
  <c r="F285" i="14"/>
  <c r="F286" i="14"/>
  <c r="F287" i="14"/>
  <c r="F288" i="14"/>
  <c r="F289" i="14"/>
  <c r="F290" i="14"/>
  <c r="F291" i="14"/>
  <c r="F292" i="14"/>
  <c r="F293" i="14"/>
  <c r="F294" i="14"/>
  <c r="F295" i="14"/>
  <c r="F296" i="14"/>
  <c r="F297" i="14"/>
  <c r="F298" i="14"/>
  <c r="F299" i="14"/>
  <c r="F300" i="14"/>
  <c r="F301" i="14"/>
  <c r="F302" i="14"/>
  <c r="F303" i="14"/>
  <c r="F304" i="14"/>
  <c r="F305" i="14"/>
  <c r="F306" i="14"/>
  <c r="F307" i="14"/>
  <c r="F308" i="14"/>
  <c r="F309" i="14"/>
  <c r="F310" i="14"/>
  <c r="F311" i="14"/>
  <c r="F312" i="14"/>
  <c r="F313" i="14"/>
  <c r="F314" i="14"/>
  <c r="F315" i="14"/>
  <c r="F316" i="14"/>
  <c r="F317" i="14"/>
  <c r="F318" i="14"/>
  <c r="F319" i="14"/>
  <c r="F320" i="14"/>
  <c r="F321" i="14"/>
  <c r="F322" i="14"/>
  <c r="F323" i="14"/>
  <c r="F324" i="14"/>
  <c r="F325" i="14"/>
  <c r="F326" i="14"/>
  <c r="F327" i="14"/>
  <c r="F328" i="14"/>
  <c r="F329" i="14"/>
  <c r="F330" i="14"/>
  <c r="F331" i="14"/>
  <c r="F332" i="14"/>
  <c r="F333" i="14"/>
  <c r="F334" i="14"/>
  <c r="F335" i="14"/>
  <c r="F336" i="14"/>
  <c r="F337" i="14"/>
  <c r="F338" i="14"/>
  <c r="F339" i="14"/>
  <c r="F340" i="14"/>
  <c r="F341" i="14"/>
  <c r="F342" i="14"/>
  <c r="F343" i="14"/>
  <c r="F344" i="14"/>
  <c r="F345" i="14"/>
  <c r="F346" i="14"/>
  <c r="F347" i="14"/>
  <c r="F348" i="14"/>
  <c r="F349" i="14"/>
  <c r="F350" i="14"/>
  <c r="F351" i="14"/>
  <c r="F352" i="14"/>
  <c r="F353" i="14"/>
  <c r="F354" i="14"/>
  <c r="F355" i="14"/>
  <c r="F356" i="14"/>
  <c r="F357" i="14"/>
  <c r="F358" i="14"/>
  <c r="F359" i="14"/>
  <c r="F360" i="14"/>
  <c r="F361" i="14"/>
  <c r="F362" i="14"/>
  <c r="F363" i="14"/>
  <c r="F364" i="14"/>
  <c r="F365" i="14"/>
  <c r="F366" i="14"/>
  <c r="F367" i="14"/>
  <c r="F368" i="14"/>
  <c r="F369" i="14"/>
  <c r="F370" i="14"/>
  <c r="F371" i="14"/>
  <c r="F372" i="14"/>
  <c r="F373" i="14"/>
  <c r="F374" i="14"/>
  <c r="F375" i="14"/>
  <c r="F376" i="14"/>
  <c r="F377" i="14"/>
  <c r="F378" i="14"/>
  <c r="F379" i="14"/>
  <c r="F380" i="14"/>
  <c r="F381" i="14"/>
  <c r="F382" i="14"/>
  <c r="F383" i="14"/>
  <c r="F384" i="14"/>
  <c r="F385" i="14"/>
  <c r="F386" i="14"/>
  <c r="F387" i="14"/>
  <c r="F388" i="14"/>
  <c r="F389" i="14"/>
  <c r="F390" i="14"/>
  <c r="F391" i="14"/>
  <c r="F392" i="14"/>
  <c r="F393" i="14"/>
  <c r="F394" i="14"/>
  <c r="F395" i="14"/>
  <c r="F396" i="14"/>
  <c r="F397" i="14"/>
  <c r="F398" i="14"/>
  <c r="F399" i="14"/>
  <c r="F400" i="14"/>
  <c r="F401" i="14"/>
  <c r="F402" i="14"/>
  <c r="F403" i="14"/>
  <c r="F404" i="14"/>
  <c r="F405" i="14"/>
  <c r="F406" i="14"/>
  <c r="F407" i="14"/>
  <c r="F408" i="14"/>
  <c r="F409" i="14"/>
  <c r="F410" i="14"/>
  <c r="F411" i="14"/>
  <c r="F412" i="14"/>
  <c r="F413" i="14"/>
  <c r="F414" i="14"/>
  <c r="F415" i="14"/>
  <c r="F416" i="14"/>
  <c r="F417" i="14"/>
  <c r="F418" i="14"/>
  <c r="F419" i="14"/>
  <c r="F420" i="14"/>
  <c r="F421" i="14"/>
  <c r="F422" i="14"/>
  <c r="F423" i="14"/>
  <c r="F424" i="14"/>
  <c r="F425" i="14"/>
  <c r="F426" i="14"/>
  <c r="F427" i="14"/>
  <c r="F428" i="14"/>
  <c r="F429" i="14"/>
  <c r="F430" i="14"/>
  <c r="F431" i="14"/>
  <c r="F432" i="14"/>
  <c r="F433" i="14"/>
  <c r="F434" i="14"/>
  <c r="F435" i="14"/>
  <c r="F436" i="14"/>
  <c r="F437" i="14"/>
  <c r="F438" i="14"/>
  <c r="F439" i="14"/>
  <c r="F440" i="14"/>
  <c r="F441" i="14"/>
  <c r="F442" i="14"/>
  <c r="F443" i="14"/>
  <c r="F444" i="14"/>
  <c r="F445" i="14"/>
  <c r="F446" i="14"/>
  <c r="F447" i="14"/>
  <c r="F448" i="14"/>
  <c r="F449" i="14"/>
  <c r="F450" i="14"/>
  <c r="F451" i="14"/>
  <c r="F452" i="14"/>
  <c r="F453" i="14"/>
  <c r="F454" i="14"/>
  <c r="F455" i="14"/>
  <c r="F456" i="14"/>
  <c r="F457" i="14"/>
  <c r="F458" i="14"/>
  <c r="F459" i="14"/>
  <c r="F460" i="14"/>
  <c r="F461" i="14"/>
  <c r="F462" i="14"/>
  <c r="F463" i="14"/>
  <c r="F464" i="14"/>
  <c r="F465" i="14"/>
  <c r="F466" i="14"/>
  <c r="F467" i="14"/>
  <c r="F468" i="14"/>
  <c r="F469" i="14"/>
  <c r="F470" i="14"/>
  <c r="F471" i="14"/>
  <c r="F472" i="14"/>
  <c r="F473" i="14"/>
  <c r="F474" i="14"/>
  <c r="F475" i="14"/>
  <c r="F476" i="14"/>
  <c r="F477" i="14"/>
  <c r="F478" i="14"/>
  <c r="F479" i="14"/>
  <c r="F480" i="14"/>
  <c r="F481" i="14"/>
  <c r="F482" i="14"/>
  <c r="F483" i="14"/>
  <c r="F484" i="14"/>
  <c r="F485" i="14"/>
  <c r="F486" i="14"/>
  <c r="F487" i="14"/>
  <c r="F488" i="14"/>
  <c r="F489" i="14"/>
  <c r="F490" i="14"/>
  <c r="F491" i="14"/>
  <c r="F492" i="14"/>
  <c r="F493" i="14"/>
  <c r="F494" i="14"/>
  <c r="F495" i="14"/>
  <c r="F496" i="14"/>
  <c r="F497" i="14"/>
  <c r="F498" i="14"/>
  <c r="F499" i="14"/>
  <c r="F500" i="14"/>
  <c r="F501" i="14"/>
  <c r="F502" i="14"/>
  <c r="F503" i="14"/>
  <c r="F504" i="14"/>
  <c r="F505" i="14"/>
  <c r="F506" i="14"/>
  <c r="F507" i="14"/>
  <c r="F508" i="14"/>
  <c r="F509" i="14"/>
  <c r="F510" i="14"/>
  <c r="F511" i="14"/>
  <c r="F512" i="14"/>
  <c r="F513" i="14"/>
  <c r="F514" i="14"/>
  <c r="F515" i="14"/>
  <c r="F516" i="14"/>
  <c r="F517" i="14"/>
  <c r="F518" i="14"/>
  <c r="F519" i="14"/>
  <c r="F520" i="14"/>
  <c r="F521" i="14"/>
  <c r="F522" i="14"/>
  <c r="F523" i="14"/>
  <c r="F524" i="14"/>
  <c r="F525" i="14"/>
  <c r="F526" i="14"/>
  <c r="F527" i="14"/>
  <c r="F528" i="14"/>
  <c r="F529" i="14"/>
  <c r="F530" i="14"/>
  <c r="F531" i="14"/>
  <c r="F532" i="14"/>
  <c r="F533" i="14"/>
  <c r="F534" i="14"/>
  <c r="F535" i="14"/>
  <c r="F536" i="14"/>
  <c r="F537" i="14"/>
  <c r="F538" i="14"/>
  <c r="F539" i="14"/>
  <c r="F540" i="14"/>
  <c r="F541" i="14"/>
  <c r="F542" i="14"/>
  <c r="F543" i="14"/>
  <c r="F544" i="14"/>
  <c r="F545" i="14"/>
  <c r="F546" i="14"/>
  <c r="F547" i="14"/>
  <c r="F548" i="14"/>
  <c r="F549" i="14"/>
  <c r="F550" i="14"/>
  <c r="F551" i="14"/>
  <c r="F552" i="14"/>
  <c r="F553" i="14"/>
  <c r="F554" i="14"/>
  <c r="F555" i="14"/>
  <c r="F556" i="14"/>
  <c r="F557" i="14"/>
  <c r="F558" i="14"/>
  <c r="F559" i="14"/>
  <c r="F560" i="14"/>
  <c r="F561" i="14"/>
  <c r="F562" i="14"/>
  <c r="F563" i="14"/>
  <c r="F564" i="14"/>
  <c r="F565" i="14"/>
  <c r="F566" i="14"/>
  <c r="F567" i="14"/>
  <c r="F568" i="14"/>
  <c r="F569" i="14"/>
  <c r="F570" i="14"/>
  <c r="F571" i="14"/>
  <c r="F572" i="14"/>
  <c r="F573" i="14"/>
  <c r="F574" i="14"/>
  <c r="F575" i="14"/>
  <c r="F576" i="14"/>
  <c r="F577" i="14"/>
  <c r="F578" i="14"/>
  <c r="F579" i="14"/>
  <c r="F580" i="14"/>
  <c r="F16" i="14"/>
  <c r="E555" i="14"/>
  <c r="E551" i="14"/>
  <c r="E547" i="14"/>
  <c r="E538" i="14"/>
  <c r="E525" i="14"/>
  <c r="E514" i="14"/>
  <c r="E503" i="14"/>
  <c r="E494" i="14"/>
  <c r="E483" i="14"/>
  <c r="E476" i="14"/>
  <c r="E466" i="14"/>
  <c r="E459" i="14"/>
  <c r="E453" i="14"/>
  <c r="E362" i="14"/>
  <c r="E346" i="14"/>
  <c r="E339" i="14"/>
  <c r="E323" i="14"/>
  <c r="E305" i="14"/>
  <c r="E286" i="14"/>
  <c r="E270" i="14"/>
  <c r="E254" i="14"/>
  <c r="E238" i="14"/>
  <c r="E222" i="14"/>
  <c r="E203" i="14"/>
  <c r="E187" i="14"/>
  <c r="E171" i="14"/>
  <c r="E156" i="14"/>
  <c r="E140" i="14"/>
  <c r="E124" i="14"/>
  <c r="G31" i="3"/>
  <c r="G28" i="3"/>
  <c r="F31" i="3"/>
  <c r="F28" i="3"/>
  <c r="F29" i="3"/>
  <c r="F30" i="3"/>
  <c r="H46" i="12" l="1"/>
  <c r="H54" i="12"/>
  <c r="G33" i="12"/>
  <c r="H33" i="12" s="1"/>
  <c r="G46" i="12"/>
  <c r="G54" i="12"/>
  <c r="H520" i="12"/>
  <c r="H561" i="12"/>
  <c r="H562" i="12" s="1"/>
  <c r="H511" i="12"/>
  <c r="H477" i="12"/>
  <c r="H512" i="12"/>
  <c r="G477" i="12"/>
  <c r="G512" i="12"/>
  <c r="G513" i="12"/>
  <c r="H513" i="12" s="1"/>
  <c r="G516" i="12"/>
  <c r="H516" i="12" s="1"/>
  <c r="G520" i="12"/>
  <c r="G511" i="12"/>
  <c r="G515" i="12"/>
  <c r="H515" i="12" s="1"/>
  <c r="G519" i="12"/>
  <c r="H519" i="12" s="1"/>
  <c r="G523" i="12"/>
  <c r="H523" i="12" s="1"/>
  <c r="H581" i="13" l="1"/>
  <c r="H580" i="13"/>
  <c r="H579" i="13"/>
  <c r="H578" i="13"/>
  <c r="H577" i="13"/>
  <c r="H576" i="13"/>
  <c r="H575" i="13"/>
  <c r="H574" i="13"/>
  <c r="H573" i="13"/>
  <c r="H572" i="13"/>
  <c r="H567" i="13"/>
  <c r="H566" i="13"/>
  <c r="F565" i="13"/>
  <c r="H565" i="13" s="1"/>
  <c r="H563" i="13"/>
  <c r="G563" i="13"/>
  <c r="H562" i="13"/>
  <c r="G560" i="13"/>
  <c r="H560" i="13" s="1"/>
  <c r="H559" i="13"/>
  <c r="G559" i="13"/>
  <c r="G558" i="13"/>
  <c r="H558" i="13" s="1"/>
  <c r="F556" i="13"/>
  <c r="G556" i="13" s="1"/>
  <c r="H556" i="13" s="1"/>
  <c r="E556" i="13"/>
  <c r="G554" i="13"/>
  <c r="H554" i="13" s="1"/>
  <c r="F552" i="13"/>
  <c r="G552" i="13" s="1"/>
  <c r="H552" i="13" s="1"/>
  <c r="E552" i="13"/>
  <c r="G550" i="13"/>
  <c r="H550" i="13" s="1"/>
  <c r="F548" i="13"/>
  <c r="G548" i="13" s="1"/>
  <c r="H548" i="13" s="1"/>
  <c r="E548" i="13"/>
  <c r="G546" i="13"/>
  <c r="H544" i="13"/>
  <c r="H543" i="13"/>
  <c r="G543" i="13"/>
  <c r="H542" i="13"/>
  <c r="H541" i="13"/>
  <c r="G541" i="13"/>
  <c r="F539" i="13"/>
  <c r="E539" i="13"/>
  <c r="H537" i="13"/>
  <c r="H536" i="13"/>
  <c r="H535" i="13"/>
  <c r="G535" i="13"/>
  <c r="H534" i="13"/>
  <c r="G534" i="13"/>
  <c r="G532" i="13"/>
  <c r="H532" i="13" s="1"/>
  <c r="H531" i="13"/>
  <c r="H530" i="13"/>
  <c r="G529" i="13"/>
  <c r="H529" i="13" s="1"/>
  <c r="H528" i="13"/>
  <c r="F526" i="13"/>
  <c r="E526" i="13"/>
  <c r="H524" i="13"/>
  <c r="G524" i="13"/>
  <c r="G522" i="13"/>
  <c r="H522" i="13" s="1"/>
  <c r="H521" i="13"/>
  <c r="G521" i="13"/>
  <c r="H520" i="13"/>
  <c r="G520" i="13"/>
  <c r="H519" i="13"/>
  <c r="G519" i="13"/>
  <c r="G518" i="13"/>
  <c r="H518" i="13" s="1"/>
  <c r="H517" i="13"/>
  <c r="G517" i="13"/>
  <c r="F515" i="13"/>
  <c r="G515" i="13" s="1"/>
  <c r="H515" i="13" s="1"/>
  <c r="E515" i="13"/>
  <c r="H513" i="13"/>
  <c r="G513" i="13"/>
  <c r="H511" i="13"/>
  <c r="G511" i="13"/>
  <c r="H510" i="13"/>
  <c r="G510" i="13"/>
  <c r="G509" i="13"/>
  <c r="H509" i="13" s="1"/>
  <c r="H508" i="13"/>
  <c r="G508" i="13"/>
  <c r="H507" i="13"/>
  <c r="G507" i="13"/>
  <c r="H506" i="13"/>
  <c r="G506" i="13"/>
  <c r="F504" i="13"/>
  <c r="G504" i="13" s="1"/>
  <c r="H504" i="13" s="1"/>
  <c r="E504" i="13"/>
  <c r="H502" i="13"/>
  <c r="G502" i="13"/>
  <c r="G501" i="13"/>
  <c r="H501" i="13" s="1"/>
  <c r="H500" i="13"/>
  <c r="G500" i="13"/>
  <c r="G499" i="13"/>
  <c r="H499" i="13" s="1"/>
  <c r="H498" i="13"/>
  <c r="G498" i="13"/>
  <c r="G497" i="13"/>
  <c r="H497" i="13" s="1"/>
  <c r="F495" i="13"/>
  <c r="G495" i="13" s="1"/>
  <c r="H495" i="13" s="1"/>
  <c r="E495" i="13"/>
  <c r="H493" i="13"/>
  <c r="H491" i="13"/>
  <c r="H490" i="13"/>
  <c r="H489" i="13"/>
  <c r="G488" i="13"/>
  <c r="H488" i="13" s="1"/>
  <c r="H487" i="13"/>
  <c r="G487" i="13"/>
  <c r="H486" i="13"/>
  <c r="F484" i="13"/>
  <c r="E484" i="13"/>
  <c r="H482" i="13"/>
  <c r="G482" i="13"/>
  <c r="G481" i="13"/>
  <c r="H481" i="13" s="1"/>
  <c r="H480" i="13"/>
  <c r="G480" i="13"/>
  <c r="G479" i="13"/>
  <c r="H479" i="13" s="1"/>
  <c r="H477" i="13"/>
  <c r="F477" i="13"/>
  <c r="G477" i="13" s="1"/>
  <c r="E477" i="13"/>
  <c r="G474" i="13"/>
  <c r="H474" i="13" s="1"/>
  <c r="H473" i="13"/>
  <c r="G473" i="13"/>
  <c r="G472" i="13"/>
  <c r="H472" i="13" s="1"/>
  <c r="H471" i="13"/>
  <c r="G471" i="13"/>
  <c r="G470" i="13"/>
  <c r="H470" i="13" s="1"/>
  <c r="H469" i="13"/>
  <c r="G469" i="13"/>
  <c r="G467" i="13"/>
  <c r="F467" i="13"/>
  <c r="E467" i="13"/>
  <c r="F466" i="13"/>
  <c r="H464" i="13"/>
  <c r="G464" i="13"/>
  <c r="G463" i="13"/>
  <c r="H462" i="13"/>
  <c r="G462" i="13"/>
  <c r="F460" i="13"/>
  <c r="E460" i="13"/>
  <c r="H458" i="13"/>
  <c r="G458" i="13"/>
  <c r="G457" i="13"/>
  <c r="H457" i="13" s="1"/>
  <c r="H456" i="13"/>
  <c r="G456" i="13"/>
  <c r="G454" i="13"/>
  <c r="F454" i="13"/>
  <c r="E454" i="13"/>
  <c r="F453" i="13"/>
  <c r="H451" i="13"/>
  <c r="H450" i="13"/>
  <c r="H449" i="13"/>
  <c r="H448" i="13"/>
  <c r="G448" i="13"/>
  <c r="H447" i="13"/>
  <c r="H445" i="13"/>
  <c r="H444" i="13"/>
  <c r="H443" i="13"/>
  <c r="H442" i="13"/>
  <c r="H441" i="13"/>
  <c r="H440" i="13"/>
  <c r="H439" i="13"/>
  <c r="H438" i="13"/>
  <c r="H437" i="13"/>
  <c r="G435" i="13"/>
  <c r="H435" i="13" s="1"/>
  <c r="H434" i="13"/>
  <c r="H433" i="13"/>
  <c r="H432" i="13"/>
  <c r="H431" i="13"/>
  <c r="H430" i="13"/>
  <c r="H428" i="13"/>
  <c r="H427" i="13"/>
  <c r="H426" i="13"/>
  <c r="H425" i="13"/>
  <c r="H424" i="13"/>
  <c r="H423" i="13"/>
  <c r="H422" i="13"/>
  <c r="H421" i="13"/>
  <c r="H420" i="13"/>
  <c r="H418" i="13"/>
  <c r="G418" i="13"/>
  <c r="H416" i="13"/>
  <c r="H414" i="13"/>
  <c r="H413" i="13"/>
  <c r="H412" i="13"/>
  <c r="H411" i="13"/>
  <c r="H410" i="13"/>
  <c r="H409" i="13"/>
  <c r="H407" i="13"/>
  <c r="G407" i="13"/>
  <c r="H405" i="13"/>
  <c r="H403" i="13"/>
  <c r="H402" i="13"/>
  <c r="H401" i="13"/>
  <c r="H400" i="13"/>
  <c r="H399" i="13"/>
  <c r="H398" i="13"/>
  <c r="H396" i="13"/>
  <c r="G396" i="13"/>
  <c r="F396" i="13"/>
  <c r="H394" i="13"/>
  <c r="H393" i="13"/>
  <c r="H392" i="13"/>
  <c r="H390" i="13"/>
  <c r="H389" i="13"/>
  <c r="H388" i="13"/>
  <c r="H387" i="13"/>
  <c r="H386" i="13"/>
  <c r="H385" i="13"/>
  <c r="H384" i="13"/>
  <c r="H383" i="13"/>
  <c r="G383" i="13"/>
  <c r="G382" i="13"/>
  <c r="F380" i="13"/>
  <c r="H378" i="13"/>
  <c r="H377" i="13"/>
  <c r="H376" i="13"/>
  <c r="G376" i="13"/>
  <c r="G375" i="13"/>
  <c r="H375" i="13" s="1"/>
  <c r="H374" i="13"/>
  <c r="G374" i="13"/>
  <c r="G373" i="13"/>
  <c r="H373" i="13" s="1"/>
  <c r="H372" i="13"/>
  <c r="H370" i="13"/>
  <c r="H369" i="13"/>
  <c r="G369" i="13"/>
  <c r="G368" i="13"/>
  <c r="H368" i="13" s="1"/>
  <c r="H367" i="13"/>
  <c r="H366" i="13"/>
  <c r="G366" i="13"/>
  <c r="G365" i="13"/>
  <c r="H365" i="13" s="1"/>
  <c r="F363" i="13"/>
  <c r="E363" i="13"/>
  <c r="H361" i="13"/>
  <c r="H360" i="13"/>
  <c r="H359" i="13"/>
  <c r="H357" i="13"/>
  <c r="H356" i="13"/>
  <c r="H355" i="13"/>
  <c r="H354" i="13"/>
  <c r="H353" i="13"/>
  <c r="H352" i="13"/>
  <c r="H351" i="13"/>
  <c r="G350" i="13"/>
  <c r="H350" i="13" s="1"/>
  <c r="H349" i="13"/>
  <c r="G349" i="13"/>
  <c r="G347" i="13"/>
  <c r="F347" i="13"/>
  <c r="E347" i="13"/>
  <c r="H345" i="13"/>
  <c r="H343" i="13"/>
  <c r="H342" i="13"/>
  <c r="H340" i="13"/>
  <c r="G340" i="13"/>
  <c r="F340" i="13"/>
  <c r="E340" i="13"/>
  <c r="H338" i="13"/>
  <c r="H337" i="13"/>
  <c r="H336" i="13"/>
  <c r="H334" i="13"/>
  <c r="H333" i="13"/>
  <c r="H332" i="13"/>
  <c r="H331" i="13"/>
  <c r="H330" i="13"/>
  <c r="H329" i="13"/>
  <c r="H328" i="13"/>
  <c r="G327" i="13"/>
  <c r="H327" i="13" s="1"/>
  <c r="H326" i="13"/>
  <c r="G326" i="13"/>
  <c r="G324" i="13"/>
  <c r="H324" i="13" s="1"/>
  <c r="F324" i="13"/>
  <c r="E324" i="13"/>
  <c r="H322" i="13"/>
  <c r="H321" i="13"/>
  <c r="H320" i="13"/>
  <c r="H319" i="13"/>
  <c r="H318" i="13"/>
  <c r="H316" i="13"/>
  <c r="H315" i="13"/>
  <c r="G315" i="13"/>
  <c r="H314" i="13"/>
  <c r="H313" i="13"/>
  <c r="H312" i="13"/>
  <c r="H311" i="13"/>
  <c r="H310" i="13"/>
  <c r="G309" i="13"/>
  <c r="H309" i="13" s="1"/>
  <c r="H308" i="13"/>
  <c r="G308" i="13"/>
  <c r="G306" i="13"/>
  <c r="F306" i="13"/>
  <c r="E306" i="13"/>
  <c r="H304" i="13"/>
  <c r="H303" i="13"/>
  <c r="H302" i="13"/>
  <c r="H301" i="13"/>
  <c r="H300" i="13"/>
  <c r="H299" i="13"/>
  <c r="H297" i="13"/>
  <c r="H296" i="13"/>
  <c r="H295" i="13"/>
  <c r="H294" i="13"/>
  <c r="H293" i="13"/>
  <c r="H292" i="13"/>
  <c r="H291" i="13"/>
  <c r="H290" i="13"/>
  <c r="H289" i="13"/>
  <c r="G287" i="13"/>
  <c r="F287" i="13"/>
  <c r="H287" i="13" s="1"/>
  <c r="E287" i="13"/>
  <c r="G285" i="13"/>
  <c r="H285" i="13" s="1"/>
  <c r="H284" i="13"/>
  <c r="G284" i="13"/>
  <c r="G283" i="13"/>
  <c r="H283" i="13" s="1"/>
  <c r="H281" i="13"/>
  <c r="G281" i="13"/>
  <c r="G280" i="13"/>
  <c r="H280" i="13" s="1"/>
  <c r="H279" i="13"/>
  <c r="G279" i="13"/>
  <c r="G278" i="13"/>
  <c r="H278" i="13" s="1"/>
  <c r="H277" i="13"/>
  <c r="G277" i="13"/>
  <c r="G276" i="13"/>
  <c r="H276" i="13" s="1"/>
  <c r="H275" i="13"/>
  <c r="G275" i="13"/>
  <c r="G274" i="13"/>
  <c r="H274" i="13" s="1"/>
  <c r="H273" i="13"/>
  <c r="G273" i="13"/>
  <c r="G271" i="13"/>
  <c r="F271" i="13"/>
  <c r="E271" i="13"/>
  <c r="H269" i="13"/>
  <c r="H268" i="13"/>
  <c r="H267" i="13"/>
  <c r="H265" i="13"/>
  <c r="H264" i="13"/>
  <c r="H263" i="13"/>
  <c r="H262" i="13"/>
  <c r="H261" i="13"/>
  <c r="H260" i="13"/>
  <c r="H259" i="13"/>
  <c r="H258" i="13"/>
  <c r="H257" i="13"/>
  <c r="G255" i="13"/>
  <c r="F255" i="13"/>
  <c r="H255" i="13" s="1"/>
  <c r="E255" i="13"/>
  <c r="H253" i="13"/>
  <c r="H252" i="13"/>
  <c r="H251" i="13"/>
  <c r="H249" i="13"/>
  <c r="H248" i="13"/>
  <c r="H247" i="13"/>
  <c r="H246" i="13"/>
  <c r="H245" i="13"/>
  <c r="H244" i="13"/>
  <c r="H243" i="13"/>
  <c r="G242" i="13"/>
  <c r="H242" i="13" s="1"/>
  <c r="H241" i="13"/>
  <c r="G241" i="13"/>
  <c r="G239" i="13"/>
  <c r="F239" i="13"/>
  <c r="E239" i="13"/>
  <c r="H237" i="13"/>
  <c r="H236" i="13"/>
  <c r="H235" i="13"/>
  <c r="H233" i="13"/>
  <c r="H232" i="13"/>
  <c r="H231" i="13"/>
  <c r="H230" i="13"/>
  <c r="H229" i="13"/>
  <c r="H228" i="13"/>
  <c r="H227" i="13"/>
  <c r="G227" i="13"/>
  <c r="G226" i="13"/>
  <c r="H226" i="13" s="1"/>
  <c r="H225" i="13"/>
  <c r="G225" i="13"/>
  <c r="F223" i="13"/>
  <c r="G223" i="13" s="1"/>
  <c r="H223" i="13" s="1"/>
  <c r="E223" i="13"/>
  <c r="H221" i="13"/>
  <c r="H220" i="13"/>
  <c r="H219" i="13"/>
  <c r="H218" i="13"/>
  <c r="H217" i="13"/>
  <c r="F217" i="13"/>
  <c r="F216" i="13"/>
  <c r="H216" i="13" s="1"/>
  <c r="H214" i="13"/>
  <c r="H213" i="13"/>
  <c r="H212" i="13"/>
  <c r="H211" i="13"/>
  <c r="H210" i="13"/>
  <c r="H209" i="13"/>
  <c r="H208" i="13"/>
  <c r="G207" i="13"/>
  <c r="G204" i="13" s="1"/>
  <c r="H204" i="13" s="1"/>
  <c r="H206" i="13"/>
  <c r="G206" i="13"/>
  <c r="F204" i="13"/>
  <c r="E204" i="13"/>
  <c r="H202" i="13"/>
  <c r="H201" i="13"/>
  <c r="H200" i="13"/>
  <c r="H198" i="13"/>
  <c r="H197" i="13"/>
  <c r="H196" i="13"/>
  <c r="H195" i="13"/>
  <c r="H194" i="13"/>
  <c r="H193" i="13"/>
  <c r="H192" i="13"/>
  <c r="H191" i="13"/>
  <c r="G191" i="13"/>
  <c r="G190" i="13"/>
  <c r="H190" i="13" s="1"/>
  <c r="F188" i="13"/>
  <c r="E188" i="13"/>
  <c r="H186" i="13"/>
  <c r="H185" i="13"/>
  <c r="H184" i="13"/>
  <c r="H182" i="13"/>
  <c r="H181" i="13"/>
  <c r="H180" i="13"/>
  <c r="H179" i="13"/>
  <c r="H178" i="13"/>
  <c r="H177" i="13"/>
  <c r="H176" i="13"/>
  <c r="G175" i="13"/>
  <c r="H175" i="13" s="1"/>
  <c r="H174" i="13"/>
  <c r="G174" i="13"/>
  <c r="G172" i="13"/>
  <c r="F172" i="13"/>
  <c r="E172" i="13"/>
  <c r="H170" i="13"/>
  <c r="H169" i="13"/>
  <c r="H167" i="13"/>
  <c r="H166" i="13"/>
  <c r="H165" i="13"/>
  <c r="H164" i="13"/>
  <c r="H163" i="13"/>
  <c r="H162" i="13"/>
  <c r="H161" i="13"/>
  <c r="H160" i="13"/>
  <c r="H159" i="13"/>
  <c r="G157" i="13"/>
  <c r="F157" i="13"/>
  <c r="E157" i="13"/>
  <c r="H155" i="13"/>
  <c r="H154" i="13"/>
  <c r="H153" i="13"/>
  <c r="H151" i="13"/>
  <c r="H150" i="13"/>
  <c r="H149" i="13"/>
  <c r="H148" i="13"/>
  <c r="H147" i="13"/>
  <c r="H146" i="13"/>
  <c r="H145" i="13"/>
  <c r="H144" i="13"/>
  <c r="G144" i="13"/>
  <c r="G143" i="13"/>
  <c r="H143" i="13" s="1"/>
  <c r="F141" i="13"/>
  <c r="E141" i="13"/>
  <c r="H139" i="13"/>
  <c r="H138" i="13"/>
  <c r="H137" i="13"/>
  <c r="H136" i="13"/>
  <c r="F135" i="13"/>
  <c r="H135" i="13" s="1"/>
  <c r="H134" i="13"/>
  <c r="H132" i="13"/>
  <c r="F131" i="13"/>
  <c r="G131" i="13" s="1"/>
  <c r="H131" i="13" s="1"/>
  <c r="H130" i="13"/>
  <c r="H129" i="13"/>
  <c r="H128" i="13"/>
  <c r="G128" i="13"/>
  <c r="G127" i="13"/>
  <c r="H127" i="13" s="1"/>
  <c r="F125" i="13"/>
  <c r="E125" i="13"/>
  <c r="F124" i="13"/>
  <c r="H122" i="13"/>
  <c r="H121" i="13"/>
  <c r="H120" i="13"/>
  <c r="H119" i="13"/>
  <c r="G117" i="13"/>
  <c r="H117" i="13" s="1"/>
  <c r="H115" i="13"/>
  <c r="H114" i="13"/>
  <c r="G114" i="13"/>
  <c r="H113" i="13"/>
  <c r="H112" i="13"/>
  <c r="H111" i="13"/>
  <c r="H110" i="13"/>
  <c r="G108" i="13"/>
  <c r="F108" i="13"/>
  <c r="G106" i="13"/>
  <c r="H106" i="13" s="1"/>
  <c r="H105" i="13"/>
  <c r="G105" i="13"/>
  <c r="G104" i="13"/>
  <c r="H104" i="13" s="1"/>
  <c r="H103" i="13"/>
  <c r="G103" i="13"/>
  <c r="G101" i="13"/>
  <c r="F101" i="13"/>
  <c r="G99" i="13"/>
  <c r="H99" i="13" s="1"/>
  <c r="H98" i="13"/>
  <c r="G98" i="13"/>
  <c r="G97" i="13"/>
  <c r="H97" i="13" s="1"/>
  <c r="H96" i="13"/>
  <c r="G96" i="13"/>
  <c r="G94" i="13"/>
  <c r="F94" i="13"/>
  <c r="G92" i="13"/>
  <c r="H92" i="13" s="1"/>
  <c r="H91" i="13"/>
  <c r="G91" i="13"/>
  <c r="G90" i="13"/>
  <c r="H90" i="13" s="1"/>
  <c r="H89" i="13"/>
  <c r="G89" i="13"/>
  <c r="F87" i="13"/>
  <c r="G85" i="13"/>
  <c r="H85" i="13" s="1"/>
  <c r="H84" i="13"/>
  <c r="G84" i="13"/>
  <c r="G82" i="13"/>
  <c r="F82" i="13"/>
  <c r="G80" i="13"/>
  <c r="H80" i="13" s="1"/>
  <c r="H79" i="13"/>
  <c r="G79" i="13"/>
  <c r="G78" i="13"/>
  <c r="H78" i="13" s="1"/>
  <c r="H77" i="13"/>
  <c r="G77" i="13"/>
  <c r="G76" i="13"/>
  <c r="F74" i="13"/>
  <c r="H72" i="13"/>
  <c r="H70" i="13"/>
  <c r="F70" i="13"/>
  <c r="F69" i="13"/>
  <c r="G69" i="13" s="1"/>
  <c r="H69" i="13" s="1"/>
  <c r="G68" i="13"/>
  <c r="H68" i="13" s="1"/>
  <c r="F68" i="13"/>
  <c r="F67" i="13"/>
  <c r="G67" i="13" s="1"/>
  <c r="H67" i="13" s="1"/>
  <c r="G66" i="13"/>
  <c r="H66" i="13" s="1"/>
  <c r="F66" i="13"/>
  <c r="F65" i="13"/>
  <c r="G65" i="13" s="1"/>
  <c r="H65" i="13" s="1"/>
  <c r="F64" i="13"/>
  <c r="H64" i="13" s="1"/>
  <c r="F63" i="13"/>
  <c r="H63" i="13" s="1"/>
  <c r="H62" i="13"/>
  <c r="G61" i="13"/>
  <c r="F57" i="13"/>
  <c r="G57" i="13" s="1"/>
  <c r="H57" i="13" s="1"/>
  <c r="F56" i="13"/>
  <c r="H56" i="13" s="1"/>
  <c r="F55" i="13"/>
  <c r="G55" i="13" s="1"/>
  <c r="H55" i="13" s="1"/>
  <c r="F54" i="13"/>
  <c r="H54" i="13" s="1"/>
  <c r="G53" i="13"/>
  <c r="H53" i="13" s="1"/>
  <c r="F53" i="13"/>
  <c r="F52" i="13"/>
  <c r="G52" i="13" s="1"/>
  <c r="F51" i="13"/>
  <c r="H51" i="13" s="1"/>
  <c r="H50" i="13"/>
  <c r="F50" i="13"/>
  <c r="H43" i="13"/>
  <c r="H42" i="13"/>
  <c r="F41" i="13"/>
  <c r="G41" i="13" s="1"/>
  <c r="H39" i="13"/>
  <c r="F38" i="13"/>
  <c r="G38" i="13" s="1"/>
  <c r="H38" i="13" s="1"/>
  <c r="F36" i="13"/>
  <c r="G36" i="13" s="1"/>
  <c r="H36" i="13" s="1"/>
  <c r="F35" i="13"/>
  <c r="G35" i="13" s="1"/>
  <c r="H35" i="13" s="1"/>
  <c r="F34" i="13"/>
  <c r="H34" i="13" s="1"/>
  <c r="F33" i="13"/>
  <c r="G33" i="13" s="1"/>
  <c r="F32" i="13"/>
  <c r="H30" i="13"/>
  <c r="G28" i="13"/>
  <c r="F28" i="13"/>
  <c r="H28" i="13" s="1"/>
  <c r="F22" i="13"/>
  <c r="G22" i="13" s="1"/>
  <c r="H21" i="13"/>
  <c r="H20" i="13"/>
  <c r="H19" i="13"/>
  <c r="F18" i="13"/>
  <c r="F45" i="13" s="1"/>
  <c r="F17" i="13"/>
  <c r="J49" i="2"/>
  <c r="H581" i="11"/>
  <c r="H580" i="11"/>
  <c r="H579" i="11"/>
  <c r="H578" i="11"/>
  <c r="H577" i="11"/>
  <c r="H576" i="11"/>
  <c r="H575" i="11"/>
  <c r="H574" i="11"/>
  <c r="H573" i="11"/>
  <c r="H572" i="11"/>
  <c r="H567" i="11"/>
  <c r="H566" i="11"/>
  <c r="F565" i="11"/>
  <c r="H565" i="11" s="1"/>
  <c r="G563" i="11"/>
  <c r="H563" i="11" s="1"/>
  <c r="I563" i="11" s="1"/>
  <c r="I562" i="11"/>
  <c r="H562" i="11"/>
  <c r="G560" i="11"/>
  <c r="H560" i="11" s="1"/>
  <c r="I560" i="11" s="1"/>
  <c r="G559" i="11"/>
  <c r="H559" i="11" s="1"/>
  <c r="I559" i="11" s="1"/>
  <c r="G558" i="11"/>
  <c r="H558" i="11" s="1"/>
  <c r="I558" i="11" s="1"/>
  <c r="F556" i="11"/>
  <c r="G556" i="11" s="1"/>
  <c r="H556" i="11" s="1"/>
  <c r="I556" i="11" s="1"/>
  <c r="E556" i="11"/>
  <c r="G554" i="11"/>
  <c r="H554" i="11" s="1"/>
  <c r="I554" i="11" s="1"/>
  <c r="F552" i="11"/>
  <c r="G552" i="11" s="1"/>
  <c r="H552" i="11" s="1"/>
  <c r="I552" i="11" s="1"/>
  <c r="E552" i="11"/>
  <c r="G550" i="11"/>
  <c r="H550" i="11" s="1"/>
  <c r="I550" i="11" s="1"/>
  <c r="F548" i="11"/>
  <c r="G548" i="11" s="1"/>
  <c r="H548" i="11" s="1"/>
  <c r="I548" i="11" s="1"/>
  <c r="E548" i="11"/>
  <c r="G546" i="11"/>
  <c r="H546" i="11" s="1"/>
  <c r="I546" i="11" s="1"/>
  <c r="I544" i="11"/>
  <c r="H544" i="11"/>
  <c r="G543" i="11"/>
  <c r="H543" i="11" s="1"/>
  <c r="I543" i="11" s="1"/>
  <c r="I542" i="11"/>
  <c r="H542" i="11"/>
  <c r="H541" i="11"/>
  <c r="I541" i="11" s="1"/>
  <c r="G541" i="11"/>
  <c r="G539" i="11"/>
  <c r="F539" i="11"/>
  <c r="E539" i="11"/>
  <c r="H537" i="11"/>
  <c r="I537" i="11" s="1"/>
  <c r="I536" i="11"/>
  <c r="H536" i="11"/>
  <c r="H535" i="11"/>
  <c r="I535" i="11" s="1"/>
  <c r="G535" i="11"/>
  <c r="G534" i="11"/>
  <c r="H534" i="11" s="1"/>
  <c r="I534" i="11" s="1"/>
  <c r="I532" i="11"/>
  <c r="H532" i="11"/>
  <c r="G532" i="11"/>
  <c r="I531" i="11"/>
  <c r="H531" i="11"/>
  <c r="I530" i="11"/>
  <c r="H530" i="11"/>
  <c r="I529" i="11"/>
  <c r="H529" i="11"/>
  <c r="G529" i="11"/>
  <c r="G526" i="11" s="1"/>
  <c r="H526" i="11" s="1"/>
  <c r="I526" i="11" s="1"/>
  <c r="H528" i="11"/>
  <c r="I528" i="11" s="1"/>
  <c r="F526" i="11"/>
  <c r="E526" i="11"/>
  <c r="G524" i="11"/>
  <c r="H524" i="11" s="1"/>
  <c r="I524" i="11" s="1"/>
  <c r="I522" i="11"/>
  <c r="H522" i="11"/>
  <c r="G522" i="11"/>
  <c r="I521" i="11"/>
  <c r="H521" i="11"/>
  <c r="G521" i="11"/>
  <c r="H520" i="11"/>
  <c r="I520" i="11" s="1"/>
  <c r="G520" i="11"/>
  <c r="G519" i="11"/>
  <c r="H519" i="11" s="1"/>
  <c r="I519" i="11" s="1"/>
  <c r="I518" i="11"/>
  <c r="H518" i="11"/>
  <c r="G518" i="11"/>
  <c r="I517" i="11"/>
  <c r="H517" i="11"/>
  <c r="G517" i="11"/>
  <c r="G515" i="11"/>
  <c r="H515" i="11" s="1"/>
  <c r="I515" i="11" s="1"/>
  <c r="F515" i="11"/>
  <c r="E515" i="11"/>
  <c r="I513" i="11"/>
  <c r="H513" i="11"/>
  <c r="G513" i="11"/>
  <c r="H511" i="11"/>
  <c r="I511" i="11" s="1"/>
  <c r="G511" i="11"/>
  <c r="G510" i="11"/>
  <c r="H510" i="11" s="1"/>
  <c r="I510" i="11" s="1"/>
  <c r="G509" i="11"/>
  <c r="H509" i="11" s="1"/>
  <c r="I509" i="11" s="1"/>
  <c r="I508" i="11"/>
  <c r="H508" i="11"/>
  <c r="G508" i="11"/>
  <c r="H507" i="11"/>
  <c r="I507" i="11" s="1"/>
  <c r="G507" i="11"/>
  <c r="G506" i="11"/>
  <c r="H506" i="11" s="1"/>
  <c r="I506" i="11" s="1"/>
  <c r="F504" i="11"/>
  <c r="G504" i="11" s="1"/>
  <c r="H504" i="11" s="1"/>
  <c r="I504" i="11" s="1"/>
  <c r="E504" i="11"/>
  <c r="G502" i="11"/>
  <c r="H502" i="11" s="1"/>
  <c r="I502" i="11" s="1"/>
  <c r="G501" i="11"/>
  <c r="H501" i="11" s="1"/>
  <c r="I501" i="11" s="1"/>
  <c r="H500" i="11"/>
  <c r="I500" i="11" s="1"/>
  <c r="G500" i="11"/>
  <c r="G499" i="11"/>
  <c r="H499" i="11" s="1"/>
  <c r="I499" i="11" s="1"/>
  <c r="G498" i="11"/>
  <c r="H498" i="11" s="1"/>
  <c r="I498" i="11" s="1"/>
  <c r="I497" i="11"/>
  <c r="H497" i="11"/>
  <c r="G497" i="11"/>
  <c r="G495" i="11"/>
  <c r="H495" i="11" s="1"/>
  <c r="I495" i="11" s="1"/>
  <c r="F495" i="11"/>
  <c r="E495" i="11"/>
  <c r="I493" i="11"/>
  <c r="H493" i="11"/>
  <c r="H491" i="11"/>
  <c r="I491" i="11" s="1"/>
  <c r="I490" i="11"/>
  <c r="H490" i="11"/>
  <c r="H489" i="11"/>
  <c r="I489" i="11" s="1"/>
  <c r="I488" i="11"/>
  <c r="H488" i="11"/>
  <c r="G488" i="11"/>
  <c r="H487" i="11"/>
  <c r="I487" i="11" s="1"/>
  <c r="G487" i="11"/>
  <c r="G484" i="11" s="1"/>
  <c r="H486" i="11"/>
  <c r="I486" i="11" s="1"/>
  <c r="F484" i="11"/>
  <c r="E484" i="11"/>
  <c r="G482" i="11"/>
  <c r="H482" i="11" s="1"/>
  <c r="I482" i="11" s="1"/>
  <c r="I481" i="11"/>
  <c r="H481" i="11"/>
  <c r="G481" i="11"/>
  <c r="H480" i="11"/>
  <c r="I480" i="11" s="1"/>
  <c r="G480" i="11"/>
  <c r="G479" i="11"/>
  <c r="H479" i="11" s="1"/>
  <c r="I479" i="11" s="1"/>
  <c r="F477" i="11"/>
  <c r="G477" i="11" s="1"/>
  <c r="H477" i="11" s="1"/>
  <c r="I477" i="11" s="1"/>
  <c r="E477" i="11"/>
  <c r="G474" i="11"/>
  <c r="H474" i="11" s="1"/>
  <c r="I474" i="11" s="1"/>
  <c r="G473" i="11"/>
  <c r="H473" i="11" s="1"/>
  <c r="I473" i="11" s="1"/>
  <c r="I472" i="11"/>
  <c r="H472" i="11"/>
  <c r="G472" i="11"/>
  <c r="H471" i="11"/>
  <c r="I471" i="11" s="1"/>
  <c r="G471" i="11"/>
  <c r="G470" i="11"/>
  <c r="H470" i="11" s="1"/>
  <c r="I470" i="11" s="1"/>
  <c r="G469" i="11"/>
  <c r="H469" i="11" s="1"/>
  <c r="I469" i="11" s="1"/>
  <c r="F467" i="11"/>
  <c r="G467" i="11" s="1"/>
  <c r="E467" i="11"/>
  <c r="F466" i="11"/>
  <c r="G464" i="11"/>
  <c r="H464" i="11" s="1"/>
  <c r="I464" i="11" s="1"/>
  <c r="I463" i="11"/>
  <c r="H463" i="11"/>
  <c r="G463" i="11"/>
  <c r="H462" i="11"/>
  <c r="I462" i="11" s="1"/>
  <c r="G462" i="11"/>
  <c r="G460" i="11"/>
  <c r="H460" i="11" s="1"/>
  <c r="I460" i="11" s="1"/>
  <c r="F460" i="11"/>
  <c r="E460" i="11"/>
  <c r="H458" i="11"/>
  <c r="I458" i="11" s="1"/>
  <c r="G458" i="11"/>
  <c r="G457" i="11"/>
  <c r="H457" i="11" s="1"/>
  <c r="I457" i="11" s="1"/>
  <c r="G456" i="11"/>
  <c r="H456" i="11" s="1"/>
  <c r="I456" i="11" s="1"/>
  <c r="F454" i="11"/>
  <c r="E454" i="11"/>
  <c r="F453" i="11"/>
  <c r="H451" i="11"/>
  <c r="I451" i="11" s="1"/>
  <c r="H450" i="11"/>
  <c r="I450" i="11" s="1"/>
  <c r="H449" i="11"/>
  <c r="I449" i="11" s="1"/>
  <c r="H448" i="11"/>
  <c r="I448" i="11" s="1"/>
  <c r="G448" i="11"/>
  <c r="H447" i="11"/>
  <c r="I447" i="11" s="1"/>
  <c r="I445" i="11"/>
  <c r="H445" i="11"/>
  <c r="H444" i="11"/>
  <c r="H443" i="11"/>
  <c r="I443" i="11" s="1"/>
  <c r="H442" i="11"/>
  <c r="I442" i="11" s="1"/>
  <c r="H441" i="11"/>
  <c r="I441" i="11" s="1"/>
  <c r="H440" i="11"/>
  <c r="I440" i="11" s="1"/>
  <c r="H439" i="11"/>
  <c r="H438" i="11"/>
  <c r="H437" i="11"/>
  <c r="G435" i="11"/>
  <c r="H435" i="11" s="1"/>
  <c r="I435" i="11" s="1"/>
  <c r="H434" i="11"/>
  <c r="I434" i="11" s="1"/>
  <c r="H433" i="11"/>
  <c r="I433" i="11" s="1"/>
  <c r="H432" i="11"/>
  <c r="I432" i="11" s="1"/>
  <c r="H431" i="11"/>
  <c r="I431" i="11" s="1"/>
  <c r="H430" i="11"/>
  <c r="I430" i="11" s="1"/>
  <c r="H428" i="11"/>
  <c r="I428" i="11" s="1"/>
  <c r="H427" i="11"/>
  <c r="I427" i="11" s="1"/>
  <c r="H426" i="11"/>
  <c r="I426" i="11" s="1"/>
  <c r="H425" i="11"/>
  <c r="I425" i="11" s="1"/>
  <c r="H424" i="11"/>
  <c r="I424" i="11" s="1"/>
  <c r="H423" i="11"/>
  <c r="I423" i="11" s="1"/>
  <c r="H422" i="11"/>
  <c r="I422" i="11" s="1"/>
  <c r="H421" i="11"/>
  <c r="I421" i="11" s="1"/>
  <c r="H420" i="11"/>
  <c r="I420" i="11" s="1"/>
  <c r="G418" i="11"/>
  <c r="H418" i="11" s="1"/>
  <c r="I418" i="11" s="1"/>
  <c r="I416" i="11"/>
  <c r="H416" i="11"/>
  <c r="H414" i="11"/>
  <c r="H413" i="11"/>
  <c r="I413" i="11" s="1"/>
  <c r="H412" i="11"/>
  <c r="H411" i="11"/>
  <c r="I411" i="11" s="1"/>
  <c r="H410" i="11"/>
  <c r="H409" i="11"/>
  <c r="I409" i="11" s="1"/>
  <c r="H407" i="11"/>
  <c r="I407" i="11" s="1"/>
  <c r="G407" i="11"/>
  <c r="H405" i="11"/>
  <c r="I405" i="11" s="1"/>
  <c r="H403" i="11"/>
  <c r="H402" i="11"/>
  <c r="I402" i="11" s="1"/>
  <c r="H401" i="11"/>
  <c r="I400" i="11"/>
  <c r="H400" i="11"/>
  <c r="H399" i="11"/>
  <c r="H398" i="11"/>
  <c r="I398" i="11" s="1"/>
  <c r="G396" i="11"/>
  <c r="H396" i="11" s="1"/>
  <c r="I396" i="11" s="1"/>
  <c r="F396" i="11"/>
  <c r="H394" i="11"/>
  <c r="I394" i="11" s="1"/>
  <c r="H393" i="11"/>
  <c r="I393" i="11" s="1"/>
  <c r="H392" i="11"/>
  <c r="I392" i="11" s="1"/>
  <c r="H390" i="11"/>
  <c r="I390" i="11" s="1"/>
  <c r="H389" i="11"/>
  <c r="I389" i="11" s="1"/>
  <c r="H388" i="11"/>
  <c r="I388" i="11" s="1"/>
  <c r="H387" i="11"/>
  <c r="I387" i="11" s="1"/>
  <c r="H386" i="11"/>
  <c r="I386" i="11" s="1"/>
  <c r="H385" i="11"/>
  <c r="I385" i="11" s="1"/>
  <c r="H384" i="11"/>
  <c r="I384" i="11" s="1"/>
  <c r="G383" i="11"/>
  <c r="G380" i="11" s="1"/>
  <c r="H380" i="11" s="1"/>
  <c r="I380" i="11" s="1"/>
  <c r="G382" i="11"/>
  <c r="H382" i="11" s="1"/>
  <c r="I382" i="11" s="1"/>
  <c r="F380" i="11"/>
  <c r="H378" i="11"/>
  <c r="I378" i="11" s="1"/>
  <c r="H377" i="11"/>
  <c r="I377" i="11" s="1"/>
  <c r="H376" i="11"/>
  <c r="I376" i="11" s="1"/>
  <c r="G376" i="11"/>
  <c r="G375" i="11"/>
  <c r="H375" i="11" s="1"/>
  <c r="I375" i="11" s="1"/>
  <c r="G374" i="11"/>
  <c r="H374" i="11" s="1"/>
  <c r="I374" i="11" s="1"/>
  <c r="G373" i="11"/>
  <c r="H373" i="11" s="1"/>
  <c r="I373" i="11" s="1"/>
  <c r="H372" i="11"/>
  <c r="I372" i="11" s="1"/>
  <c r="H370" i="11"/>
  <c r="I370" i="11" s="1"/>
  <c r="H369" i="11"/>
  <c r="I369" i="11" s="1"/>
  <c r="G369" i="11"/>
  <c r="G368" i="11"/>
  <c r="H368" i="11" s="1"/>
  <c r="I368" i="11" s="1"/>
  <c r="H367" i="11"/>
  <c r="I367" i="11" s="1"/>
  <c r="H366" i="11"/>
  <c r="I366" i="11" s="1"/>
  <c r="G366" i="11"/>
  <c r="G365" i="11"/>
  <c r="H365" i="11" s="1"/>
  <c r="I365" i="11" s="1"/>
  <c r="F363" i="11"/>
  <c r="E363" i="11"/>
  <c r="H361" i="11"/>
  <c r="I361" i="11" s="1"/>
  <c r="I360" i="11"/>
  <c r="H360" i="11"/>
  <c r="H359" i="11"/>
  <c r="I359" i="11" s="1"/>
  <c r="I357" i="11"/>
  <c r="H357" i="11"/>
  <c r="H356" i="11"/>
  <c r="I356" i="11" s="1"/>
  <c r="I355" i="11"/>
  <c r="H355" i="11"/>
  <c r="H354" i="11"/>
  <c r="I354" i="11" s="1"/>
  <c r="I353" i="11"/>
  <c r="H353" i="11"/>
  <c r="H352" i="11"/>
  <c r="I352" i="11" s="1"/>
  <c r="I351" i="11"/>
  <c r="H351" i="11"/>
  <c r="G350" i="11"/>
  <c r="H350" i="11" s="1"/>
  <c r="I350" i="11" s="1"/>
  <c r="G349" i="11"/>
  <c r="H349" i="11" s="1"/>
  <c r="I349" i="11" s="1"/>
  <c r="F347" i="11"/>
  <c r="E347" i="11"/>
  <c r="I345" i="11"/>
  <c r="H345" i="11"/>
  <c r="H343" i="11"/>
  <c r="I343" i="11" s="1"/>
  <c r="I342" i="11"/>
  <c r="H342" i="11"/>
  <c r="G340" i="11"/>
  <c r="F340" i="11"/>
  <c r="H340" i="11" s="1"/>
  <c r="I340" i="11" s="1"/>
  <c r="E340" i="11"/>
  <c r="I338" i="11"/>
  <c r="H338" i="11"/>
  <c r="H337" i="11"/>
  <c r="I337" i="11" s="1"/>
  <c r="I336" i="11"/>
  <c r="H336" i="11"/>
  <c r="H334" i="11"/>
  <c r="I334" i="11" s="1"/>
  <c r="I333" i="11"/>
  <c r="H333" i="11"/>
  <c r="H332" i="11"/>
  <c r="I332" i="11" s="1"/>
  <c r="I331" i="11"/>
  <c r="H331" i="11"/>
  <c r="H330" i="11"/>
  <c r="I330" i="11" s="1"/>
  <c r="I329" i="11"/>
  <c r="H329" i="11"/>
  <c r="H328" i="11"/>
  <c r="I328" i="11" s="1"/>
  <c r="I327" i="11"/>
  <c r="H327" i="11"/>
  <c r="G327" i="11"/>
  <c r="H326" i="11"/>
  <c r="I326" i="11" s="1"/>
  <c r="G326" i="11"/>
  <c r="G324" i="11"/>
  <c r="F324" i="11"/>
  <c r="E324" i="11"/>
  <c r="H322" i="11"/>
  <c r="I322" i="11" s="1"/>
  <c r="I321" i="11"/>
  <c r="H321" i="11"/>
  <c r="H320" i="11"/>
  <c r="I320" i="11" s="1"/>
  <c r="I319" i="11"/>
  <c r="H319" i="11"/>
  <c r="H318" i="11"/>
  <c r="I318" i="11" s="1"/>
  <c r="I316" i="11"/>
  <c r="H316" i="11"/>
  <c r="H315" i="11"/>
  <c r="I315" i="11" s="1"/>
  <c r="G315" i="11"/>
  <c r="H314" i="11"/>
  <c r="I314" i="11" s="1"/>
  <c r="I313" i="11"/>
  <c r="H313" i="11"/>
  <c r="H312" i="11"/>
  <c r="I312" i="11" s="1"/>
  <c r="I311" i="11"/>
  <c r="H311" i="11"/>
  <c r="H310" i="11"/>
  <c r="I310" i="11" s="1"/>
  <c r="I309" i="11"/>
  <c r="H309" i="11"/>
  <c r="G309" i="11"/>
  <c r="H308" i="11"/>
  <c r="I308" i="11" s="1"/>
  <c r="G308" i="11"/>
  <c r="G306" i="11"/>
  <c r="F306" i="11"/>
  <c r="E306" i="11"/>
  <c r="H304" i="11"/>
  <c r="I304" i="11" s="1"/>
  <c r="I303" i="11"/>
  <c r="H303" i="11"/>
  <c r="H302" i="11"/>
  <c r="I302" i="11" s="1"/>
  <c r="I301" i="11"/>
  <c r="H301" i="11"/>
  <c r="H300" i="11"/>
  <c r="I300" i="11" s="1"/>
  <c r="I299" i="11"/>
  <c r="H299" i="11"/>
  <c r="H297" i="11"/>
  <c r="H296" i="11"/>
  <c r="I295" i="11"/>
  <c r="H295" i="11"/>
  <c r="H294" i="11"/>
  <c r="I294" i="11" s="1"/>
  <c r="I293" i="11"/>
  <c r="H293" i="11"/>
  <c r="H292" i="11"/>
  <c r="I292" i="11" s="1"/>
  <c r="I291" i="11"/>
  <c r="H291" i="11"/>
  <c r="H290" i="11"/>
  <c r="I290" i="11" s="1"/>
  <c r="I289" i="11"/>
  <c r="H289" i="11"/>
  <c r="H287" i="11"/>
  <c r="I287" i="11" s="1"/>
  <c r="G287" i="11"/>
  <c r="F287" i="11"/>
  <c r="E287" i="11"/>
  <c r="I285" i="11"/>
  <c r="H285" i="11"/>
  <c r="G285" i="11"/>
  <c r="I284" i="11"/>
  <c r="H284" i="11"/>
  <c r="G284" i="11"/>
  <c r="G283" i="11"/>
  <c r="H283" i="11" s="1"/>
  <c r="I283" i="11" s="1"/>
  <c r="G281" i="11"/>
  <c r="H281" i="11" s="1"/>
  <c r="I281" i="11" s="1"/>
  <c r="I280" i="11"/>
  <c r="H280" i="11"/>
  <c r="G280" i="11"/>
  <c r="H279" i="11"/>
  <c r="I279" i="11" s="1"/>
  <c r="G279" i="11"/>
  <c r="H278" i="11"/>
  <c r="I278" i="11" s="1"/>
  <c r="G278" i="11"/>
  <c r="G277" i="11"/>
  <c r="H277" i="11" s="1"/>
  <c r="I277" i="11" s="1"/>
  <c r="I276" i="11"/>
  <c r="H276" i="11"/>
  <c r="G276" i="11"/>
  <c r="H275" i="11"/>
  <c r="I275" i="11" s="1"/>
  <c r="G275" i="11"/>
  <c r="G274" i="11"/>
  <c r="H274" i="11" s="1"/>
  <c r="I274" i="11" s="1"/>
  <c r="G273" i="11"/>
  <c r="F271" i="11"/>
  <c r="E271" i="11"/>
  <c r="I269" i="11"/>
  <c r="H269" i="11"/>
  <c r="H268" i="11"/>
  <c r="I268" i="11" s="1"/>
  <c r="I267" i="11"/>
  <c r="H267" i="11"/>
  <c r="H265" i="11"/>
  <c r="I265" i="11" s="1"/>
  <c r="I264" i="11"/>
  <c r="H264" i="11"/>
  <c r="H263" i="11"/>
  <c r="I263" i="11" s="1"/>
  <c r="I262" i="11"/>
  <c r="H262" i="11"/>
  <c r="H261" i="11"/>
  <c r="I261" i="11" s="1"/>
  <c r="I260" i="11"/>
  <c r="H260" i="11"/>
  <c r="H259" i="11"/>
  <c r="I259" i="11" s="1"/>
  <c r="I258" i="11"/>
  <c r="H258" i="11"/>
  <c r="H257" i="11"/>
  <c r="I257" i="11" s="1"/>
  <c r="G255" i="11"/>
  <c r="F255" i="11"/>
  <c r="E255" i="11"/>
  <c r="H253" i="11"/>
  <c r="I253" i="11" s="1"/>
  <c r="I252" i="11"/>
  <c r="H252" i="11"/>
  <c r="H251" i="11"/>
  <c r="I251" i="11" s="1"/>
  <c r="H249" i="11"/>
  <c r="I249" i="11" s="1"/>
  <c r="H248" i="11"/>
  <c r="I248" i="11" s="1"/>
  <c r="H247" i="11"/>
  <c r="I247" i="11" s="1"/>
  <c r="I246" i="11"/>
  <c r="H246" i="11"/>
  <c r="H245" i="11"/>
  <c r="I245" i="11" s="1"/>
  <c r="I244" i="11"/>
  <c r="H244" i="11"/>
  <c r="H243" i="11"/>
  <c r="I243" i="11" s="1"/>
  <c r="G242" i="11"/>
  <c r="H242" i="11" s="1"/>
  <c r="I242" i="11" s="1"/>
  <c r="H241" i="11"/>
  <c r="I241" i="11" s="1"/>
  <c r="G241" i="11"/>
  <c r="G239" i="11"/>
  <c r="F239" i="11"/>
  <c r="E239" i="11"/>
  <c r="H237" i="11"/>
  <c r="I237" i="11" s="1"/>
  <c r="H236" i="11"/>
  <c r="I236" i="11" s="1"/>
  <c r="H235" i="11"/>
  <c r="I235" i="11" s="1"/>
  <c r="H233" i="11"/>
  <c r="I233" i="11" s="1"/>
  <c r="H232" i="11"/>
  <c r="I232" i="11" s="1"/>
  <c r="H231" i="11"/>
  <c r="I231" i="11" s="1"/>
  <c r="H230" i="11"/>
  <c r="I230" i="11" s="1"/>
  <c r="H229" i="11"/>
  <c r="I229" i="11" s="1"/>
  <c r="H228" i="11"/>
  <c r="I228" i="11" s="1"/>
  <c r="G227" i="11"/>
  <c r="H227" i="11" s="1"/>
  <c r="I227" i="11" s="1"/>
  <c r="G226" i="11"/>
  <c r="H226" i="11" s="1"/>
  <c r="I226" i="11" s="1"/>
  <c r="H225" i="11"/>
  <c r="I225" i="11" s="1"/>
  <c r="G225" i="11"/>
  <c r="F223" i="11"/>
  <c r="G223" i="11" s="1"/>
  <c r="H223" i="11" s="1"/>
  <c r="I223" i="11" s="1"/>
  <c r="E223" i="11"/>
  <c r="H221" i="11"/>
  <c r="I221" i="11" s="1"/>
  <c r="H220" i="11"/>
  <c r="I220" i="11" s="1"/>
  <c r="H219" i="11"/>
  <c r="I219" i="11" s="1"/>
  <c r="H218" i="11"/>
  <c r="I218" i="11" s="1"/>
  <c r="H217" i="11"/>
  <c r="I217" i="11" s="1"/>
  <c r="F217" i="11"/>
  <c r="F216" i="11"/>
  <c r="H216" i="11" s="1"/>
  <c r="I216" i="11" s="1"/>
  <c r="H214" i="11"/>
  <c r="I214" i="11" s="1"/>
  <c r="H213" i="11"/>
  <c r="I213" i="11" s="1"/>
  <c r="H212" i="11"/>
  <c r="I212" i="11" s="1"/>
  <c r="H211" i="11"/>
  <c r="I210" i="11"/>
  <c r="H210" i="11"/>
  <c r="H209" i="11"/>
  <c r="I209" i="11" s="1"/>
  <c r="I208" i="11"/>
  <c r="H208" i="11"/>
  <c r="G207" i="11"/>
  <c r="H207" i="11" s="1"/>
  <c r="I207" i="11" s="1"/>
  <c r="G206" i="11"/>
  <c r="H206" i="11" s="1"/>
  <c r="I206" i="11" s="1"/>
  <c r="F204" i="11"/>
  <c r="E204" i="11"/>
  <c r="H202" i="11"/>
  <c r="I202" i="11" s="1"/>
  <c r="H201" i="11"/>
  <c r="I201" i="11" s="1"/>
  <c r="H200" i="11"/>
  <c r="I200" i="11" s="1"/>
  <c r="H198" i="11"/>
  <c r="I198" i="11" s="1"/>
  <c r="H197" i="11"/>
  <c r="I197" i="11" s="1"/>
  <c r="H196" i="11"/>
  <c r="I196" i="11" s="1"/>
  <c r="H195" i="11"/>
  <c r="I195" i="11" s="1"/>
  <c r="H194" i="11"/>
  <c r="I194" i="11" s="1"/>
  <c r="H193" i="11"/>
  <c r="I193" i="11" s="1"/>
  <c r="H192" i="11"/>
  <c r="I192" i="11" s="1"/>
  <c r="G191" i="11"/>
  <c r="H191" i="11" s="1"/>
  <c r="I191" i="11" s="1"/>
  <c r="G190" i="11"/>
  <c r="H190" i="11" s="1"/>
  <c r="I190" i="11" s="1"/>
  <c r="F188" i="11"/>
  <c r="E188" i="11"/>
  <c r="I186" i="11"/>
  <c r="H186" i="11"/>
  <c r="H185" i="11"/>
  <c r="I185" i="11" s="1"/>
  <c r="I184" i="11"/>
  <c r="H184" i="11"/>
  <c r="H182" i="11"/>
  <c r="I182" i="11" s="1"/>
  <c r="I181" i="11"/>
  <c r="H181" i="11"/>
  <c r="H180" i="11"/>
  <c r="I180" i="11" s="1"/>
  <c r="I179" i="11"/>
  <c r="H179" i="11"/>
  <c r="H178" i="11"/>
  <c r="I178" i="11" s="1"/>
  <c r="I177" i="11"/>
  <c r="H177" i="11"/>
  <c r="H176" i="11"/>
  <c r="I176" i="11" s="1"/>
  <c r="G175" i="11"/>
  <c r="H175" i="11" s="1"/>
  <c r="I175" i="11" s="1"/>
  <c r="H174" i="11"/>
  <c r="I174" i="11" s="1"/>
  <c r="G174" i="11"/>
  <c r="G172" i="11"/>
  <c r="F172" i="11"/>
  <c r="E172" i="11"/>
  <c r="H170" i="11"/>
  <c r="I170" i="11" s="1"/>
  <c r="H169" i="11"/>
  <c r="I169" i="11" s="1"/>
  <c r="H167" i="11"/>
  <c r="I166" i="11"/>
  <c r="H166" i="11"/>
  <c r="H165" i="11"/>
  <c r="I165" i="11" s="1"/>
  <c r="I164" i="11"/>
  <c r="H164" i="11"/>
  <c r="H163" i="11"/>
  <c r="I163" i="11" s="1"/>
  <c r="I162" i="11"/>
  <c r="H162" i="11"/>
  <c r="H161" i="11"/>
  <c r="I161" i="11" s="1"/>
  <c r="I160" i="11"/>
  <c r="H160" i="11"/>
  <c r="H159" i="11"/>
  <c r="I159" i="11" s="1"/>
  <c r="G157" i="11"/>
  <c r="F157" i="11"/>
  <c r="E157" i="11"/>
  <c r="H155" i="11"/>
  <c r="I155" i="11" s="1"/>
  <c r="H154" i="11"/>
  <c r="I154" i="11" s="1"/>
  <c r="H153" i="11"/>
  <c r="I153" i="11" s="1"/>
  <c r="H151" i="11"/>
  <c r="I151" i="11" s="1"/>
  <c r="H150" i="11"/>
  <c r="I150" i="11" s="1"/>
  <c r="H149" i="11"/>
  <c r="I149" i="11" s="1"/>
  <c r="H148" i="11"/>
  <c r="I148" i="11" s="1"/>
  <c r="H147" i="11"/>
  <c r="I147" i="11" s="1"/>
  <c r="H146" i="11"/>
  <c r="I146" i="11" s="1"/>
  <c r="H145" i="11"/>
  <c r="I145" i="11" s="1"/>
  <c r="G144" i="11"/>
  <c r="H144" i="11" s="1"/>
  <c r="I144" i="11" s="1"/>
  <c r="G143" i="11"/>
  <c r="H143" i="11" s="1"/>
  <c r="I143" i="11" s="1"/>
  <c r="F141" i="11"/>
  <c r="E141" i="11"/>
  <c r="I139" i="11"/>
  <c r="H139" i="11"/>
  <c r="H138" i="11"/>
  <c r="I138" i="11" s="1"/>
  <c r="I137" i="11"/>
  <c r="H137" i="11"/>
  <c r="H136" i="11"/>
  <c r="I136" i="11" s="1"/>
  <c r="F135" i="11"/>
  <c r="H135" i="11" s="1"/>
  <c r="I135" i="11" s="1"/>
  <c r="H134" i="11"/>
  <c r="I134" i="11" s="1"/>
  <c r="H132" i="11"/>
  <c r="I132" i="11" s="1"/>
  <c r="F131" i="11"/>
  <c r="G131" i="11" s="1"/>
  <c r="H131" i="11" s="1"/>
  <c r="I131" i="11" s="1"/>
  <c r="H130" i="11"/>
  <c r="I130" i="11" s="1"/>
  <c r="H129" i="11"/>
  <c r="I129" i="11" s="1"/>
  <c r="H128" i="11"/>
  <c r="I128" i="11" s="1"/>
  <c r="G128" i="11"/>
  <c r="G127" i="11"/>
  <c r="H127" i="11" s="1"/>
  <c r="I127" i="11" s="1"/>
  <c r="F125" i="11"/>
  <c r="E125" i="11"/>
  <c r="F124" i="11"/>
  <c r="H122" i="11"/>
  <c r="I122" i="11" s="1"/>
  <c r="I121" i="11"/>
  <c r="H121" i="11"/>
  <c r="H120" i="11"/>
  <c r="I120" i="11" s="1"/>
  <c r="I119" i="11"/>
  <c r="H119" i="11"/>
  <c r="G117" i="11"/>
  <c r="H117" i="11" s="1"/>
  <c r="I117" i="11" s="1"/>
  <c r="I115" i="11"/>
  <c r="H115" i="11"/>
  <c r="H114" i="11"/>
  <c r="I114" i="11" s="1"/>
  <c r="G114" i="11"/>
  <c r="H113" i="11"/>
  <c r="I113" i="11" s="1"/>
  <c r="I112" i="11"/>
  <c r="H112" i="11"/>
  <c r="H111" i="11"/>
  <c r="I111" i="11" s="1"/>
  <c r="I110" i="11"/>
  <c r="H110" i="11"/>
  <c r="G108" i="11"/>
  <c r="F108" i="11"/>
  <c r="G106" i="11"/>
  <c r="H106" i="11" s="1"/>
  <c r="I106" i="11" s="1"/>
  <c r="G105" i="11"/>
  <c r="H105" i="11" s="1"/>
  <c r="I105" i="11" s="1"/>
  <c r="I104" i="11"/>
  <c r="H104" i="11"/>
  <c r="G104" i="11"/>
  <c r="H103" i="11"/>
  <c r="I103" i="11" s="1"/>
  <c r="G103" i="11"/>
  <c r="G101" i="11"/>
  <c r="H101" i="11" s="1"/>
  <c r="I101" i="11" s="1"/>
  <c r="F101" i="11"/>
  <c r="G99" i="11"/>
  <c r="H99" i="11" s="1"/>
  <c r="I99" i="11" s="1"/>
  <c r="G98" i="11"/>
  <c r="H98" i="11" s="1"/>
  <c r="I98" i="11" s="1"/>
  <c r="I97" i="11"/>
  <c r="H97" i="11"/>
  <c r="G97" i="11"/>
  <c r="H96" i="11"/>
  <c r="I96" i="11" s="1"/>
  <c r="G96" i="11"/>
  <c r="F94" i="11"/>
  <c r="G92" i="11"/>
  <c r="H92" i="11" s="1"/>
  <c r="I92" i="11" s="1"/>
  <c r="G91" i="11"/>
  <c r="H91" i="11" s="1"/>
  <c r="I91" i="11" s="1"/>
  <c r="I90" i="11"/>
  <c r="H90" i="11"/>
  <c r="G90" i="11"/>
  <c r="H89" i="11"/>
  <c r="I89" i="11" s="1"/>
  <c r="G89" i="11"/>
  <c r="G87" i="11"/>
  <c r="F87" i="11"/>
  <c r="G85" i="11"/>
  <c r="H85" i="11" s="1"/>
  <c r="I85" i="11" s="1"/>
  <c r="G84" i="11"/>
  <c r="H84" i="11" s="1"/>
  <c r="I84" i="11" s="1"/>
  <c r="F82" i="11"/>
  <c r="I80" i="11"/>
  <c r="H80" i="11"/>
  <c r="G80" i="11"/>
  <c r="H79" i="11"/>
  <c r="I79" i="11" s="1"/>
  <c r="G79" i="11"/>
  <c r="G78" i="11"/>
  <c r="H78" i="11" s="1"/>
  <c r="I78" i="11" s="1"/>
  <c r="G77" i="11"/>
  <c r="G74" i="11" s="1"/>
  <c r="I76" i="11"/>
  <c r="H76" i="11"/>
  <c r="G76" i="11"/>
  <c r="F74" i="11"/>
  <c r="H72" i="11"/>
  <c r="I72" i="11" s="1"/>
  <c r="F70" i="11"/>
  <c r="H70" i="11" s="1"/>
  <c r="I70" i="11" s="1"/>
  <c r="F69" i="11"/>
  <c r="G69" i="11" s="1"/>
  <c r="H69" i="11" s="1"/>
  <c r="I69" i="11" s="1"/>
  <c r="F68" i="11"/>
  <c r="G68" i="11" s="1"/>
  <c r="H68" i="11" s="1"/>
  <c r="I68" i="11" s="1"/>
  <c r="F67" i="11"/>
  <c r="G67" i="11" s="1"/>
  <c r="H67" i="11" s="1"/>
  <c r="I67" i="11" s="1"/>
  <c r="F66" i="11"/>
  <c r="G66" i="11" s="1"/>
  <c r="H66" i="11" s="1"/>
  <c r="I66" i="11" s="1"/>
  <c r="F65" i="11"/>
  <c r="G65" i="11" s="1"/>
  <c r="F64" i="11"/>
  <c r="H64" i="11" s="1"/>
  <c r="I64" i="11" s="1"/>
  <c r="F63" i="11"/>
  <c r="F59" i="11" s="1"/>
  <c r="H62" i="11"/>
  <c r="I62" i="11" s="1"/>
  <c r="I61" i="11"/>
  <c r="H61" i="11"/>
  <c r="G61" i="11"/>
  <c r="F57" i="11"/>
  <c r="G57" i="11" s="1"/>
  <c r="H57" i="11" s="1"/>
  <c r="I57" i="11" s="1"/>
  <c r="H56" i="11"/>
  <c r="I56" i="11" s="1"/>
  <c r="F56" i="11"/>
  <c r="F55" i="11"/>
  <c r="G55" i="11" s="1"/>
  <c r="H55" i="11" s="1"/>
  <c r="I55" i="11" s="1"/>
  <c r="F54" i="11"/>
  <c r="H54" i="11" s="1"/>
  <c r="I54" i="11" s="1"/>
  <c r="F53" i="11"/>
  <c r="G53" i="11" s="1"/>
  <c r="H53" i="11" s="1"/>
  <c r="I53" i="11" s="1"/>
  <c r="F52" i="11"/>
  <c r="G52" i="11" s="1"/>
  <c r="F51" i="11"/>
  <c r="H51" i="11" s="1"/>
  <c r="I51" i="11" s="1"/>
  <c r="F50" i="11"/>
  <c r="H50" i="11" s="1"/>
  <c r="I50" i="11" s="1"/>
  <c r="H43" i="11"/>
  <c r="H42" i="11"/>
  <c r="F41" i="11"/>
  <c r="G41" i="11" s="1"/>
  <c r="H41" i="11" s="1"/>
  <c r="I41" i="11" s="1"/>
  <c r="I39" i="11"/>
  <c r="H39" i="11"/>
  <c r="F38" i="11"/>
  <c r="G38" i="11" s="1"/>
  <c r="H38" i="11" s="1"/>
  <c r="I38" i="11" s="1"/>
  <c r="G36" i="11"/>
  <c r="H36" i="11" s="1"/>
  <c r="I36" i="11" s="1"/>
  <c r="F36" i="11"/>
  <c r="F35" i="11"/>
  <c r="G35" i="11" s="1"/>
  <c r="H35" i="11" s="1"/>
  <c r="I35" i="11" s="1"/>
  <c r="F34" i="11"/>
  <c r="H34" i="11" s="1"/>
  <c r="I34" i="11" s="1"/>
  <c r="F33" i="11"/>
  <c r="F32" i="11" s="1"/>
  <c r="H30" i="11"/>
  <c r="H28" i="11"/>
  <c r="I28" i="11" s="1"/>
  <c r="G28" i="11"/>
  <c r="F28" i="11"/>
  <c r="F22" i="11"/>
  <c r="G22" i="11" s="1"/>
  <c r="H21" i="11"/>
  <c r="H20" i="11"/>
  <c r="H19" i="11"/>
  <c r="F18" i="11"/>
  <c r="F17" i="11"/>
  <c r="H22" i="13" l="1"/>
  <c r="G18" i="13"/>
  <c r="H18" i="13" s="1"/>
  <c r="H33" i="13"/>
  <c r="G32" i="13"/>
  <c r="H32" i="13" s="1"/>
  <c r="H22" i="11"/>
  <c r="I22" i="11" s="1"/>
  <c r="G18" i="11"/>
  <c r="H157" i="11"/>
  <c r="I157" i="11" s="1"/>
  <c r="H255" i="11"/>
  <c r="I255" i="11" s="1"/>
  <c r="H239" i="11"/>
  <c r="I239" i="11" s="1"/>
  <c r="H239" i="13"/>
  <c r="H271" i="13"/>
  <c r="H74" i="11"/>
  <c r="I74" i="11" s="1"/>
  <c r="G33" i="11"/>
  <c r="H33" i="11" s="1"/>
  <c r="I33" i="11" s="1"/>
  <c r="H63" i="11"/>
  <c r="I63" i="11" s="1"/>
  <c r="H108" i="11"/>
  <c r="I108" i="11" s="1"/>
  <c r="H306" i="11"/>
  <c r="I306" i="11" s="1"/>
  <c r="H157" i="13"/>
  <c r="H306" i="13"/>
  <c r="F45" i="11"/>
  <c r="H87" i="11"/>
  <c r="I87" i="11" s="1"/>
  <c r="H172" i="11"/>
  <c r="I172" i="11" s="1"/>
  <c r="H324" i="11"/>
  <c r="I324" i="11" s="1"/>
  <c r="H484" i="11"/>
  <c r="I484" i="11" s="1"/>
  <c r="H539" i="11"/>
  <c r="I539" i="11" s="1"/>
  <c r="F59" i="13"/>
  <c r="H82" i="13"/>
  <c r="H94" i="13"/>
  <c r="H101" i="13"/>
  <c r="H108" i="13"/>
  <c r="H172" i="13"/>
  <c r="H347" i="13"/>
  <c r="H52" i="13"/>
  <c r="G49" i="13"/>
  <c r="H41" i="13"/>
  <c r="G45" i="13"/>
  <c r="H45" i="13" s="1"/>
  <c r="H61" i="13"/>
  <c r="G59" i="13"/>
  <c r="H59" i="13" s="1"/>
  <c r="H76" i="13"/>
  <c r="G74" i="13"/>
  <c r="H74" i="13" s="1"/>
  <c r="F49" i="13"/>
  <c r="F48" i="13" s="1"/>
  <c r="F47" i="13" s="1"/>
  <c r="G87" i="13"/>
  <c r="H87" i="13" s="1"/>
  <c r="H382" i="13"/>
  <c r="G380" i="13"/>
  <c r="H380" i="13" s="1"/>
  <c r="G125" i="13"/>
  <c r="H207" i="13"/>
  <c r="H467" i="13"/>
  <c r="G484" i="13"/>
  <c r="H484" i="13" s="1"/>
  <c r="G141" i="13"/>
  <c r="H141" i="13" s="1"/>
  <c r="G188" i="13"/>
  <c r="H188" i="13" s="1"/>
  <c r="G453" i="13"/>
  <c r="H453" i="13" s="1"/>
  <c r="H454" i="13"/>
  <c r="G460" i="13"/>
  <c r="H460" i="13" s="1"/>
  <c r="H463" i="13"/>
  <c r="G526" i="13"/>
  <c r="H526" i="13" s="1"/>
  <c r="G539" i="13"/>
  <c r="H539" i="13" s="1"/>
  <c r="H546" i="13"/>
  <c r="G363" i="13"/>
  <c r="H363" i="13" s="1"/>
  <c r="G49" i="11"/>
  <c r="H52" i="11"/>
  <c r="I52" i="11" s="1"/>
  <c r="H65" i="11"/>
  <c r="I65" i="11" s="1"/>
  <c r="G59" i="11"/>
  <c r="H59" i="11" s="1"/>
  <c r="I59" i="11" s="1"/>
  <c r="G32" i="11"/>
  <c r="H32" i="11" s="1"/>
  <c r="I32" i="11" s="1"/>
  <c r="H18" i="11"/>
  <c r="I18" i="11" s="1"/>
  <c r="F49" i="11"/>
  <c r="F48" i="11" s="1"/>
  <c r="F47" i="11" s="1"/>
  <c r="H77" i="11"/>
  <c r="I77" i="11" s="1"/>
  <c r="G82" i="11"/>
  <c r="H82" i="11" s="1"/>
  <c r="I82" i="11" s="1"/>
  <c r="G204" i="11"/>
  <c r="H204" i="11" s="1"/>
  <c r="I204" i="11" s="1"/>
  <c r="F569" i="11"/>
  <c r="F570" i="11" s="1"/>
  <c r="G141" i="11"/>
  <c r="H141" i="11" s="1"/>
  <c r="I141" i="11" s="1"/>
  <c r="G188" i="11"/>
  <c r="H188" i="11" s="1"/>
  <c r="I188" i="11" s="1"/>
  <c r="G94" i="11"/>
  <c r="H94" i="11" s="1"/>
  <c r="I94" i="11" s="1"/>
  <c r="G466" i="11"/>
  <c r="J50" i="2" s="1"/>
  <c r="H467" i="11"/>
  <c r="I467" i="11" s="1"/>
  <c r="G125" i="11"/>
  <c r="H273" i="11"/>
  <c r="I273" i="11" s="1"/>
  <c r="G271" i="11"/>
  <c r="H271" i="11" s="1"/>
  <c r="I271" i="11" s="1"/>
  <c r="G347" i="11"/>
  <c r="H347" i="11" s="1"/>
  <c r="I347" i="11" s="1"/>
  <c r="H383" i="11"/>
  <c r="I383" i="11" s="1"/>
  <c r="G454" i="11"/>
  <c r="G363" i="11"/>
  <c r="H363" i="11" s="1"/>
  <c r="I363" i="11" s="1"/>
  <c r="G17" i="13" l="1"/>
  <c r="H17" i="13" s="1"/>
  <c r="G17" i="11"/>
  <c r="G570" i="11"/>
  <c r="J57" i="2"/>
  <c r="G466" i="13"/>
  <c r="F569" i="13"/>
  <c r="F570" i="13" s="1"/>
  <c r="G570" i="13" s="1"/>
  <c r="H570" i="13" s="1"/>
  <c r="H125" i="13"/>
  <c r="G124" i="13"/>
  <c r="H124" i="13" s="1"/>
  <c r="H49" i="13"/>
  <c r="G48" i="13"/>
  <c r="G453" i="11"/>
  <c r="H453" i="11" s="1"/>
  <c r="I453" i="11" s="1"/>
  <c r="H454" i="11"/>
  <c r="I454" i="11" s="1"/>
  <c r="G124" i="11"/>
  <c r="H125" i="11"/>
  <c r="I125" i="11" s="1"/>
  <c r="G45" i="11"/>
  <c r="H45" i="11" s="1"/>
  <c r="I45" i="11" s="1"/>
  <c r="H466" i="11"/>
  <c r="I466" i="11" s="1"/>
  <c r="H49" i="11"/>
  <c r="I49" i="11" s="1"/>
  <c r="G48" i="11"/>
  <c r="J47" i="2" s="1"/>
  <c r="H570" i="11" l="1"/>
  <c r="I570" i="11" s="1"/>
  <c r="J56" i="2"/>
  <c r="H17" i="11"/>
  <c r="I17" i="11" s="1"/>
  <c r="J44" i="2"/>
  <c r="H124" i="11"/>
  <c r="I124" i="11" s="1"/>
  <c r="J48" i="2"/>
  <c r="J52" i="2" s="1"/>
  <c r="H48" i="13"/>
  <c r="G47" i="13"/>
  <c r="H47" i="13" s="1"/>
  <c r="G569" i="13"/>
  <c r="H569" i="13" s="1"/>
  <c r="H466" i="13"/>
  <c r="G569" i="11"/>
  <c r="H569" i="11" s="1"/>
  <c r="I569" i="11" s="1"/>
  <c r="H48" i="11"/>
  <c r="I48" i="11" s="1"/>
  <c r="G47" i="11"/>
  <c r="H47" i="11" s="1"/>
  <c r="I47" i="11" s="1"/>
  <c r="J53" i="2" l="1"/>
  <c r="I29" i="4" l="1"/>
  <c r="H34" i="14"/>
  <c r="H56" i="14"/>
  <c r="H55" i="14"/>
  <c r="H574" i="14" l="1"/>
  <c r="H560" i="14"/>
  <c r="H559" i="14"/>
  <c r="H558" i="14"/>
  <c r="H557" i="14"/>
  <c r="H556" i="14"/>
  <c r="H555" i="14"/>
  <c r="H553" i="14"/>
  <c r="H549" i="14"/>
  <c r="H548" i="14"/>
  <c r="H547" i="14"/>
  <c r="H546" i="14"/>
  <c r="H545" i="14"/>
  <c r="H544" i="14"/>
  <c r="H543" i="14"/>
  <c r="H542" i="14"/>
  <c r="H541" i="14"/>
  <c r="H540" i="14"/>
  <c r="H539" i="14"/>
  <c r="H538" i="14"/>
  <c r="H537" i="14"/>
  <c r="H534" i="14"/>
  <c r="H533" i="14"/>
  <c r="H532" i="14"/>
  <c r="H531" i="14"/>
  <c r="H530" i="14"/>
  <c r="H529" i="14"/>
  <c r="H528" i="14"/>
  <c r="H524" i="14"/>
  <c r="H523" i="14"/>
  <c r="H522" i="14"/>
  <c r="H521" i="14"/>
  <c r="H520" i="14"/>
  <c r="H519" i="14"/>
  <c r="H518" i="14"/>
  <c r="H514" i="14"/>
  <c r="H512" i="14"/>
  <c r="H509" i="14"/>
  <c r="H508" i="14"/>
  <c r="H507" i="14"/>
  <c r="H506" i="14"/>
  <c r="H505" i="14"/>
  <c r="H504" i="14"/>
  <c r="H500" i="14"/>
  <c r="H499" i="14"/>
  <c r="H498" i="14"/>
  <c r="H497" i="14"/>
  <c r="H494" i="14"/>
  <c r="H492" i="14"/>
  <c r="H491" i="14"/>
  <c r="H490" i="14"/>
  <c r="H489" i="14"/>
  <c r="H485" i="14"/>
  <c r="H484" i="14"/>
  <c r="H483" i="14"/>
  <c r="H482" i="14"/>
  <c r="H481" i="14"/>
  <c r="H480" i="14"/>
  <c r="H479" i="14"/>
  <c r="H476" i="14"/>
  <c r="H475" i="14"/>
  <c r="H474" i="14"/>
  <c r="H473" i="14"/>
  <c r="H472" i="14"/>
  <c r="H468" i="14"/>
  <c r="H467" i="14"/>
  <c r="H466" i="14"/>
  <c r="H465" i="14"/>
  <c r="H464" i="14"/>
  <c r="H462" i="14"/>
  <c r="H461" i="14"/>
  <c r="H460" i="14"/>
  <c r="H459" i="14"/>
  <c r="H458" i="14"/>
  <c r="H454" i="14"/>
  <c r="H453" i="14"/>
  <c r="H452" i="14"/>
  <c r="H451" i="14"/>
  <c r="H450" i="14"/>
  <c r="H446" i="14"/>
  <c r="H445" i="14"/>
  <c r="H444" i="14"/>
  <c r="H443" i="14"/>
  <c r="H442" i="14"/>
  <c r="H438" i="14"/>
  <c r="H437" i="14"/>
  <c r="H436" i="14"/>
  <c r="H435" i="14"/>
  <c r="H434" i="14"/>
  <c r="H433" i="14"/>
  <c r="H432" i="14"/>
  <c r="H431" i="14"/>
  <c r="H430" i="14"/>
  <c r="H429" i="14"/>
  <c r="H428" i="14"/>
  <c r="H427" i="14"/>
  <c r="H426" i="14"/>
  <c r="H423" i="14"/>
  <c r="H422" i="14"/>
  <c r="H421" i="14"/>
  <c r="H420" i="14"/>
  <c r="H419" i="14"/>
  <c r="H418" i="14"/>
  <c r="H417" i="14"/>
  <c r="H412" i="14"/>
  <c r="H411" i="14"/>
  <c r="H410" i="14"/>
  <c r="H409" i="14"/>
  <c r="H407" i="14"/>
  <c r="H406" i="14"/>
  <c r="H405" i="14"/>
  <c r="H404" i="14"/>
  <c r="H403" i="14"/>
  <c r="H402" i="14"/>
  <c r="H401" i="14"/>
  <c r="H400" i="14"/>
  <c r="H399" i="14"/>
  <c r="H398" i="14"/>
  <c r="H397" i="14"/>
  <c r="H393" i="14"/>
  <c r="H392" i="14"/>
  <c r="H391" i="14"/>
  <c r="H390" i="14"/>
  <c r="H388" i="14"/>
  <c r="H387" i="14"/>
  <c r="H386" i="14"/>
  <c r="H385" i="14"/>
  <c r="H384" i="14"/>
  <c r="H383" i="14"/>
  <c r="H382" i="14"/>
  <c r="H381" i="14"/>
  <c r="H380" i="14"/>
  <c r="H379" i="14"/>
  <c r="H378" i="14"/>
  <c r="H374" i="14"/>
  <c r="H373" i="14"/>
  <c r="H372" i="14"/>
  <c r="H371" i="14"/>
  <c r="H369" i="14"/>
  <c r="H368" i="14"/>
  <c r="H367" i="14"/>
  <c r="H366" i="14"/>
  <c r="H365" i="14"/>
  <c r="H364" i="14"/>
  <c r="H363" i="14"/>
  <c r="H359" i="14"/>
  <c r="H357" i="14"/>
  <c r="H356" i="14"/>
  <c r="H355" i="14"/>
  <c r="H354" i="14"/>
  <c r="H353" i="14"/>
  <c r="H352" i="14"/>
  <c r="H351" i="14"/>
  <c r="H350" i="14"/>
  <c r="H349" i="14"/>
  <c r="H348" i="14"/>
  <c r="H344" i="14"/>
  <c r="H343" i="14"/>
  <c r="H342" i="14"/>
  <c r="H341" i="14"/>
  <c r="H339" i="14"/>
  <c r="H338" i="14"/>
  <c r="H337" i="14"/>
  <c r="H336" i="14"/>
  <c r="H335" i="14"/>
  <c r="H334" i="14"/>
  <c r="H333" i="14"/>
  <c r="H332" i="14"/>
  <c r="H331" i="14"/>
  <c r="H330" i="14"/>
  <c r="H329" i="14"/>
  <c r="H325" i="14"/>
  <c r="H324" i="14"/>
  <c r="H323" i="14"/>
  <c r="H322" i="14"/>
  <c r="H320" i="14"/>
  <c r="H319" i="14"/>
  <c r="H318" i="14"/>
  <c r="H317" i="14"/>
  <c r="H316" i="14"/>
  <c r="H315" i="14"/>
  <c r="H314" i="14"/>
  <c r="H313" i="14"/>
  <c r="H312" i="14"/>
  <c r="H311" i="14"/>
  <c r="H310" i="14"/>
  <c r="H306" i="14"/>
  <c r="H305" i="14"/>
  <c r="H304" i="14"/>
  <c r="H303" i="14"/>
  <c r="H301" i="14"/>
  <c r="H300" i="14"/>
  <c r="H299" i="14"/>
  <c r="H298" i="14"/>
  <c r="H297" i="14"/>
  <c r="H296" i="14"/>
  <c r="H295" i="14"/>
  <c r="H294" i="14"/>
  <c r="H293" i="14"/>
  <c r="H292" i="14"/>
  <c r="H291" i="14"/>
  <c r="H287" i="14"/>
  <c r="H286" i="14"/>
  <c r="H285" i="14"/>
  <c r="H284" i="14"/>
  <c r="H282" i="14"/>
  <c r="H281" i="14"/>
  <c r="H280" i="14"/>
  <c r="H279" i="14"/>
  <c r="H278" i="14"/>
  <c r="H277" i="14"/>
  <c r="H276" i="14"/>
  <c r="H275" i="14"/>
  <c r="H274" i="14"/>
  <c r="H273" i="14"/>
  <c r="H272" i="14"/>
  <c r="H268" i="14"/>
  <c r="H267" i="14"/>
  <c r="H266" i="14"/>
  <c r="H265" i="14"/>
  <c r="H263" i="14"/>
  <c r="H262" i="14"/>
  <c r="H261" i="14"/>
  <c r="H260" i="14"/>
  <c r="H259" i="14"/>
  <c r="H258" i="14"/>
  <c r="H257" i="14"/>
  <c r="H256" i="14"/>
  <c r="H255" i="14"/>
  <c r="H254" i="14"/>
  <c r="H253" i="14"/>
  <c r="H249" i="14"/>
  <c r="H248" i="14"/>
  <c r="H247" i="14"/>
  <c r="H246" i="14"/>
  <c r="H244" i="14"/>
  <c r="H243" i="14"/>
  <c r="H242" i="14"/>
  <c r="H241" i="14"/>
  <c r="H240" i="14"/>
  <c r="H239" i="14"/>
  <c r="H238" i="14"/>
  <c r="H237" i="14"/>
  <c r="H236" i="14"/>
  <c r="H235" i="14"/>
  <c r="H234" i="14"/>
  <c r="H230" i="14"/>
  <c r="H229" i="14"/>
  <c r="H228" i="14"/>
  <c r="H227" i="14"/>
  <c r="H225" i="14"/>
  <c r="H224" i="14"/>
  <c r="H223" i="14"/>
  <c r="H222" i="14"/>
  <c r="H221" i="14"/>
  <c r="H220" i="14"/>
  <c r="H219" i="14"/>
  <c r="H218" i="14"/>
  <c r="H217" i="14"/>
  <c r="H216" i="14"/>
  <c r="H215" i="14"/>
  <c r="H211" i="14"/>
  <c r="H210" i="14"/>
  <c r="H209" i="14"/>
  <c r="H208" i="14"/>
  <c r="H206" i="14"/>
  <c r="H205" i="14"/>
  <c r="H204" i="14"/>
  <c r="H203" i="14"/>
  <c r="H202" i="14"/>
  <c r="H201" i="14"/>
  <c r="H200" i="14"/>
  <c r="H199" i="14"/>
  <c r="H198" i="14"/>
  <c r="H197" i="14"/>
  <c r="H196" i="14"/>
  <c r="H192" i="14"/>
  <c r="H191" i="14"/>
  <c r="H190" i="14"/>
  <c r="H189" i="14"/>
  <c r="H187" i="14"/>
  <c r="H186" i="14"/>
  <c r="H185" i="14"/>
  <c r="H184" i="14"/>
  <c r="H183" i="14"/>
  <c r="H182" i="14"/>
  <c r="H181" i="14"/>
  <c r="H180" i="14"/>
  <c r="H179" i="14"/>
  <c r="H178" i="14"/>
  <c r="H177" i="14"/>
  <c r="H173" i="14"/>
  <c r="H172" i="14"/>
  <c r="H171" i="14"/>
  <c r="H170" i="14"/>
  <c r="H168" i="14"/>
  <c r="H167" i="14"/>
  <c r="H166" i="14"/>
  <c r="H165" i="14"/>
  <c r="H164" i="14"/>
  <c r="H163" i="14"/>
  <c r="H162" i="14"/>
  <c r="H161" i="14"/>
  <c r="H160" i="14"/>
  <c r="H159" i="14"/>
  <c r="H155" i="14"/>
  <c r="H154" i="14"/>
  <c r="H153" i="14"/>
  <c r="H152" i="14"/>
  <c r="H150" i="14"/>
  <c r="H149" i="14"/>
  <c r="H148" i="14"/>
  <c r="H147" i="14"/>
  <c r="H146" i="14"/>
  <c r="H145" i="14"/>
  <c r="H144" i="14"/>
  <c r="H143" i="14"/>
  <c r="H142" i="14"/>
  <c r="H137" i="14"/>
  <c r="H136" i="14"/>
  <c r="H135" i="14"/>
  <c r="H134" i="14"/>
  <c r="H133" i="14"/>
  <c r="H129" i="14"/>
  <c r="H128" i="14"/>
  <c r="H127" i="14"/>
  <c r="H126" i="14"/>
  <c r="H125" i="14"/>
  <c r="H121" i="14"/>
  <c r="H120" i="14"/>
  <c r="H119" i="14"/>
  <c r="H118" i="14"/>
  <c r="H117" i="14"/>
  <c r="H113" i="14"/>
  <c r="H112" i="14"/>
  <c r="H111" i="14"/>
  <c r="H110" i="14"/>
  <c r="H109" i="14"/>
  <c r="H105" i="14"/>
  <c r="H104" i="14"/>
  <c r="H103" i="14"/>
  <c r="H102" i="14"/>
  <c r="H101" i="14"/>
  <c r="H97" i="14"/>
  <c r="H96" i="14"/>
  <c r="H95" i="14"/>
  <c r="H94" i="14"/>
  <c r="H93" i="14"/>
  <c r="H89" i="14"/>
  <c r="H88" i="14"/>
  <c r="H87" i="14"/>
  <c r="H86" i="14"/>
  <c r="H85" i="14"/>
  <c r="H81" i="14"/>
  <c r="H80" i="14"/>
  <c r="H79" i="14"/>
  <c r="H78" i="14"/>
  <c r="H77" i="14"/>
  <c r="H75" i="14"/>
  <c r="H74" i="14"/>
  <c r="H73" i="14"/>
  <c r="H72" i="14"/>
  <c r="H71" i="14"/>
  <c r="H70" i="14"/>
  <c r="H69" i="14"/>
  <c r="H68" i="14"/>
  <c r="H67" i="14"/>
  <c r="H66" i="14"/>
  <c r="H65" i="14"/>
  <c r="H64" i="14"/>
  <c r="H63" i="14"/>
  <c r="H59" i="14"/>
  <c r="H58" i="14"/>
  <c r="H57" i="14"/>
  <c r="H54" i="14"/>
  <c r="H53" i="14"/>
  <c r="H52" i="14"/>
  <c r="H51" i="14"/>
  <c r="H50" i="14"/>
  <c r="H49" i="14"/>
  <c r="H43" i="14"/>
  <c r="H42" i="14"/>
  <c r="H39" i="14"/>
  <c r="H38" i="14"/>
  <c r="H36" i="14"/>
  <c r="H35" i="14"/>
  <c r="H33" i="14"/>
  <c r="H32" i="14"/>
  <c r="H29" i="14"/>
  <c r="H27" i="14"/>
  <c r="H25" i="14"/>
  <c r="H24" i="14"/>
  <c r="H23" i="14"/>
  <c r="H21" i="14"/>
  <c r="H20" i="14"/>
  <c r="H19" i="14"/>
  <c r="H18" i="14"/>
  <c r="H290" i="14" l="1"/>
  <c r="H309" i="14"/>
  <c r="H328" i="14"/>
  <c r="H347" i="14"/>
  <c r="H362" i="14"/>
  <c r="H377" i="14"/>
  <c r="H396" i="14"/>
  <c r="H31" i="14"/>
  <c r="H116" i="14"/>
  <c r="H41" i="14"/>
  <c r="H62" i="14"/>
  <c r="H157" i="14"/>
  <c r="H457" i="14"/>
  <c r="H471" i="14"/>
  <c r="H488" i="14"/>
  <c r="H76" i="14"/>
  <c r="H92" i="14"/>
  <c r="H108" i="14"/>
  <c r="H151" i="14"/>
  <c r="H169" i="14"/>
  <c r="H188" i="14"/>
  <c r="H207" i="14"/>
  <c r="H226" i="14"/>
  <c r="H245" i="14"/>
  <c r="H264" i="14"/>
  <c r="H283" i="14"/>
  <c r="H302" i="14"/>
  <c r="H321" i="14"/>
  <c r="H340" i="14"/>
  <c r="H370" i="14"/>
  <c r="H389" i="14"/>
  <c r="H408" i="14"/>
  <c r="H441" i="14"/>
  <c r="H449" i="14"/>
  <c r="H493" i="14"/>
  <c r="H513" i="14"/>
  <c r="H517" i="14"/>
  <c r="H552" i="14"/>
  <c r="H511" i="14"/>
  <c r="H358" i="14"/>
  <c r="H416" i="14"/>
  <c r="H463" i="14"/>
  <c r="H503" i="14"/>
  <c r="H527" i="14"/>
  <c r="H516" i="14"/>
  <c r="H83" i="14"/>
  <c r="H99" i="14"/>
  <c r="H115" i="14"/>
  <c r="H17" i="14"/>
  <c r="H37" i="14"/>
  <c r="H84" i="14"/>
  <c r="H100" i="14"/>
  <c r="H61" i="14"/>
  <c r="H91" i="14"/>
  <c r="H107" i="14"/>
  <c r="H124" i="14"/>
  <c r="H123" i="14"/>
  <c r="H131" i="14"/>
  <c r="H141" i="14"/>
  <c r="H158" i="14"/>
  <c r="H176" i="14"/>
  <c r="H175" i="14"/>
  <c r="H214" i="14"/>
  <c r="H213" i="14"/>
  <c r="H252" i="14"/>
  <c r="H251" i="14"/>
  <c r="H132" i="14"/>
  <c r="H195" i="14"/>
  <c r="H194" i="14"/>
  <c r="H233" i="14"/>
  <c r="H232" i="14"/>
  <c r="H271" i="14"/>
  <c r="H270" i="14"/>
  <c r="H289" i="14"/>
  <c r="H308" i="14"/>
  <c r="H327" i="14"/>
  <c r="H346" i="14"/>
  <c r="H361" i="14"/>
  <c r="H376" i="14"/>
  <c r="H395" i="14"/>
  <c r="H425" i="14"/>
  <c r="H440" i="14"/>
  <c r="H448" i="14"/>
  <c r="H456" i="14"/>
  <c r="H470" i="14"/>
  <c r="H496" i="14"/>
  <c r="H526" i="14"/>
  <c r="H536" i="14"/>
  <c r="H551" i="14"/>
  <c r="H140" i="14" l="1"/>
  <c r="H45" i="14"/>
  <c r="H16" i="14"/>
  <c r="H502" i="14"/>
  <c r="H415" i="14"/>
  <c r="H139" i="14"/>
  <c r="H487" i="14"/>
  <c r="H48" i="14"/>
  <c r="H478" i="14" l="1"/>
  <c r="H414" i="14"/>
  <c r="H47" i="14" l="1"/>
  <c r="H562" i="14" l="1"/>
  <c r="H563" i="14" s="1"/>
  <c r="I36" i="4" l="1"/>
  <c r="I22" i="4" l="1"/>
  <c r="I43" i="4" l="1"/>
  <c r="G27" i="3"/>
  <c r="G37" i="3" s="1"/>
  <c r="G14" i="3"/>
  <c r="F27" i="3"/>
  <c r="F37" i="3" s="1"/>
  <c r="F22" i="3"/>
  <c r="F38" i="3" l="1"/>
  <c r="G22" i="3"/>
  <c r="G38" i="3" s="1"/>
  <c r="J58" i="2"/>
</calcChain>
</file>

<file path=xl/sharedStrings.xml><?xml version="1.0" encoding="utf-8"?>
<sst xmlns="http://schemas.openxmlformats.org/spreadsheetml/2006/main" count="2275" uniqueCount="374">
  <si>
    <t>KODE REKENING</t>
  </si>
  <si>
    <t>URAIAN</t>
  </si>
  <si>
    <t>PENDAPATAN</t>
  </si>
  <si>
    <t>Pendapatan Asli Desa</t>
  </si>
  <si>
    <t>Hasil Usaha</t>
  </si>
  <si>
    <t>Pendapatan Transfer</t>
  </si>
  <si>
    <t>Dana Desa</t>
  </si>
  <si>
    <t>Alokasi Dana Desa</t>
  </si>
  <si>
    <t>JUMLAH PENDAPATAN</t>
  </si>
  <si>
    <t>BELANJA</t>
  </si>
  <si>
    <t>Belanja Pegawai</t>
  </si>
  <si>
    <t>Operasional Perkantoran</t>
  </si>
  <si>
    <t>Belanja Barang dan Jasa</t>
  </si>
  <si>
    <t>Belanja Modal</t>
  </si>
  <si>
    <t>Bidang Tak Terduga</t>
  </si>
  <si>
    <t>Kegiatan Kejadian Luar Biasa</t>
  </si>
  <si>
    <t>JUMLAH BELANJA</t>
  </si>
  <si>
    <t>SURPLUS / DEFISIT</t>
  </si>
  <si>
    <t>PEMBIAYAAN</t>
  </si>
  <si>
    <t>Penerimaan Pembiayaan</t>
  </si>
  <si>
    <t>SILPA</t>
  </si>
  <si>
    <t>Pencairan Dana Cadangan</t>
  </si>
  <si>
    <t>Hasil Kekayaan Desa yang dipisahkan</t>
  </si>
  <si>
    <t>JUMLAH (RP)</t>
  </si>
  <si>
    <t>Pengeluaran Pembiayaan</t>
  </si>
  <si>
    <t>Pembentukan Dana Cadangan</t>
  </si>
  <si>
    <t>Penyertaan Modal Desa</t>
  </si>
  <si>
    <t>TENTANG</t>
  </si>
  <si>
    <t>LAPORAN PERTANGGUNGJAWABAN REALISASI PELAKSANAAN</t>
  </si>
  <si>
    <t>ANGGARAN PENDAPATAN DAN BELANJA DESA</t>
  </si>
  <si>
    <t>DENGAN RAHMAT TUHAN YANG MAHA ESA</t>
  </si>
  <si>
    <t>Menimbang</t>
  </si>
  <si>
    <t>:</t>
  </si>
  <si>
    <t>Mengingat</t>
  </si>
  <si>
    <t>1.</t>
  </si>
  <si>
    <t>2.</t>
  </si>
  <si>
    <t>3.</t>
  </si>
  <si>
    <t>4.</t>
  </si>
  <si>
    <t>6.</t>
  </si>
  <si>
    <t xml:space="preserve">Dengan Persetujuan Bersama </t>
  </si>
  <si>
    <t>MEMUTUSKAN</t>
  </si>
  <si>
    <t>Menetapkan</t>
  </si>
  <si>
    <t>Pasal 1</t>
  </si>
  <si>
    <t>1. Pendapatan Desa</t>
  </si>
  <si>
    <t>2. Belanja Desa</t>
  </si>
  <si>
    <t xml:space="preserve">     a. Bidang Penyelenggaraan Pemerintahan Desa</t>
  </si>
  <si>
    <t>Rp.</t>
  </si>
  <si>
    <t xml:space="preserve">     b. Bidang Pembangunan</t>
  </si>
  <si>
    <t xml:space="preserve">     c. Bidang Pembinaan Kemasyarakatan</t>
  </si>
  <si>
    <t xml:space="preserve">     d. Bidang Pemberdayaan Masyarakat</t>
  </si>
  <si>
    <t xml:space="preserve">     e. Bidang Tak Terduga</t>
  </si>
  <si>
    <t xml:space="preserve">     Jumlah Belanja</t>
  </si>
  <si>
    <t xml:space="preserve">     Surplus / Defisit</t>
  </si>
  <si>
    <t>3. Pembiayaan Desa</t>
  </si>
  <si>
    <t xml:space="preserve">     a. Penerimaan Pembiayaan</t>
  </si>
  <si>
    <t xml:space="preserve">     b. Pengeluaran Pembiayaan</t>
  </si>
  <si>
    <t xml:space="preserve">     Selisih Pembiayaan ( a - b )</t>
  </si>
  <si>
    <t>Pasal 2</t>
  </si>
  <si>
    <t>1. Lampiran I</t>
  </si>
  <si>
    <t>2. Lampiran II</t>
  </si>
  <si>
    <t>Pasal 3</t>
  </si>
  <si>
    <t>Lampiran - lampiran sebagaimana dimaksud dalam pasal 2 merupakan bagian yang tidak terpisahkan dari Peraturan Desa ini.</t>
  </si>
  <si>
    <t>Pasal 4</t>
  </si>
  <si>
    <t>Peraturan Desa ini mulai berlaku pada tanggal diundangkan</t>
  </si>
  <si>
    <t>Agar setiap orang dapat mengetahui, memerintahkan pengundangan Peraturan Desa ini dalam Lembaran Desa dan Berita Desa Oleh Sekretaris Desa.</t>
  </si>
  <si>
    <t>LAPORAN KEKAYAAN MILIK DESA</t>
  </si>
  <si>
    <t>I.</t>
  </si>
  <si>
    <t>A.</t>
  </si>
  <si>
    <t>ASET LANCAR</t>
  </si>
  <si>
    <t>ASET DESA</t>
  </si>
  <si>
    <t>Kas Desa</t>
  </si>
  <si>
    <t>a.</t>
  </si>
  <si>
    <t>Uang Kas di Bendahara Desa</t>
  </si>
  <si>
    <t>b.</t>
  </si>
  <si>
    <t>Rekening Kas Desa</t>
  </si>
  <si>
    <t>Piutang</t>
  </si>
  <si>
    <t>Piutang Sewa Tanah</t>
  </si>
  <si>
    <t>Piutang Sewa Gedung</t>
  </si>
  <si>
    <t>c.</t>
  </si>
  <si>
    <t>Persediaan</t>
  </si>
  <si>
    <t xml:space="preserve">a. </t>
  </si>
  <si>
    <t>Kertas egel</t>
  </si>
  <si>
    <t>Materai</t>
  </si>
  <si>
    <t>JUMLAH ASET LANCAR</t>
  </si>
  <si>
    <t>B.</t>
  </si>
  <si>
    <t>ASET TIDAK LANCAR</t>
  </si>
  <si>
    <t>Investasi Permanen</t>
  </si>
  <si>
    <t>- Penyertaan Modal Pemerintah Desa</t>
  </si>
  <si>
    <t>Aset Tetap</t>
  </si>
  <si>
    <t>- Tanah</t>
  </si>
  <si>
    <t>- Peralatan dan Mesin</t>
  </si>
  <si>
    <t>- Gedung dan Bangunan</t>
  </si>
  <si>
    <t>- Jalan, Jaringan dan Instalasi</t>
  </si>
  <si>
    <t>- dst</t>
  </si>
  <si>
    <t>Dana Cadangan</t>
  </si>
  <si>
    <t>- Dana Cadangan</t>
  </si>
  <si>
    <t>Aset Tidak Lancar Lainya</t>
  </si>
  <si>
    <t>JUMLAH ASET TIDAK LANCAR</t>
  </si>
  <si>
    <t>JUMLAH ASET (A + B)</t>
  </si>
  <si>
    <t>II.</t>
  </si>
  <si>
    <t>JUMLAH KEWAJIBAN JANGKA PENDEK</t>
  </si>
  <si>
    <t>JUMLAH KEKAYAAN BERSIH (I - II)</t>
  </si>
  <si>
    <t>TAHUN N (Tahun Periode Pelaporan)</t>
  </si>
  <si>
    <t>TAHUN N-1 (Tahun Sebelumnya</t>
  </si>
  <si>
    <t>PROGRAM SEKTORAL DAN PROGRAM DAERAH YANG MASUK KE DESA</t>
  </si>
  <si>
    <t>Tanggal</t>
  </si>
  <si>
    <t>Desa</t>
  </si>
  <si>
    <t>Kecamatan</t>
  </si>
  <si>
    <t>Kabupaten</t>
  </si>
  <si>
    <t>No.</t>
  </si>
  <si>
    <t>Jenis Kegiatan</t>
  </si>
  <si>
    <t>Lokasi Kegiatan</t>
  </si>
  <si>
    <t>Rincian Kegiatan</t>
  </si>
  <si>
    <t>Volume</t>
  </si>
  <si>
    <t>Satuan</t>
  </si>
  <si>
    <t>Sumber Dana</t>
  </si>
  <si>
    <t>Jumlah (Rp.)</t>
  </si>
  <si>
    <t>: ..................</t>
  </si>
  <si>
    <t>: Kajoran</t>
  </si>
  <si>
    <t>: Magelang</t>
  </si>
  <si>
    <t>Sub Total Jenis Kegiatan (1)</t>
  </si>
  <si>
    <t>Sub Total Jenis Kegiatan (2)</t>
  </si>
  <si>
    <t>Sub Total Jenis Kegiatan (3)</t>
  </si>
  <si>
    <t>Sub Total (4)</t>
  </si>
  <si>
    <t>Total (1 s/d 4)</t>
  </si>
  <si>
    <t>Lampiran II Peraturan Desa</t>
  </si>
  <si>
    <t xml:space="preserve">Nomor    </t>
  </si>
  <si>
    <t>Tentang</t>
  </si>
  <si>
    <t>Peraturan Pemerintah Nomor 43 Tahun 2014 tentang Peraturan Pelaksanaan Undang -undang Nomor 6 Tahun 2014 tentang Desa ( Lembaran Negara Republik Indonesia Tahun 2014 Nomor 213, Tambahan Lembaran Negara Republik Indonesia Nomor 5539 ) sebagaimana telah diubah dengan Peraturan Pemerintah Nomor 47 Tahun 2015 tentang Perubahan Atas Peraturan Pemerintah Nomor 43 Tahun 2014 tentang Peraturan Pelaksanaan Undang-Undang Nomor 6 Tahun 2014 tentang Desa (Lembaran Negara Republik Indonesia Tahun 2015 Nomor 157, Tambahan Lembaran Negara Republik Indonesia Nomor 5717);</t>
  </si>
  <si>
    <t>Uraian lebih lanjut mengenai hasil pelaksanaan Anggara Pendapatan dan Belanja Desa sebagaimana dimaksud Pasal 1, tercantum dalam Lampiran Peraturan Desa ini terdiri dari :</t>
  </si>
  <si>
    <t>Hasil BUMDesa</t>
  </si>
  <si>
    <t>Hasil Pengelolaan Tanah Kas Desa</t>
  </si>
  <si>
    <t>Hasil Pengelolaan Tanah Bengkok Kepala Desa dan Perangkat Desa</t>
  </si>
  <si>
    <t>Hasil Asset Desa</t>
  </si>
  <si>
    <t>Hasil Pengelolaan Pasar Desa</t>
  </si>
  <si>
    <t>Hasil Penyewaan .......</t>
  </si>
  <si>
    <t>Swadaya, Partisipasi dan Gotong Royong</t>
  </si>
  <si>
    <t>Lain-lain Pendapatan Asli Desa</t>
  </si>
  <si>
    <t>Bagian dari Hasil Pajak &amp; Retribusi Daerah Kabupaten/Kota</t>
  </si>
  <si>
    <t>Bantuan Keuangan Pemerintah Provinsi</t>
  </si>
  <si>
    <t>Bantuan Keuangan Pemerintah Kabupaten</t>
  </si>
  <si>
    <t>Pendapatan Lain-lain</t>
  </si>
  <si>
    <t>Hibah dan Sumbangan dari Pihak ke-3 yang tidak mengikat</t>
  </si>
  <si>
    <t>Bidang Penyelenggaraan Pemerintah Desa</t>
  </si>
  <si>
    <t>- Penghasilan Tetap Kepala Desa dan Perangkat Desa</t>
  </si>
  <si>
    <t>- Tambahan Tujangan Kepala Desa dan Perangkat Desa</t>
  </si>
  <si>
    <t>- Jaminan Kesehatan Kades dan Perangkat</t>
  </si>
  <si>
    <t>- Tunjangan BPD</t>
  </si>
  <si>
    <t>- Alat Tulis Kantor</t>
  </si>
  <si>
    <t>- Benda Pos</t>
  </si>
  <si>
    <t>- Perjalanan Dinas</t>
  </si>
  <si>
    <t>- Makan dan Minum Rapat</t>
  </si>
  <si>
    <t>- Air, Listrik dan Telepon</t>
  </si>
  <si>
    <t>- Upah Pungut PBB</t>
  </si>
  <si>
    <t>- Operasional Kendaraan Dinas</t>
  </si>
  <si>
    <t xml:space="preserve">Belanja Modal </t>
  </si>
  <si>
    <t>Operasional BPD</t>
  </si>
  <si>
    <t>- ATK</t>
  </si>
  <si>
    <t>- Penggandaan</t>
  </si>
  <si>
    <t>- Konsumsi Rapat</t>
  </si>
  <si>
    <t>- Honor Tim</t>
  </si>
  <si>
    <t>Operasional RT</t>
  </si>
  <si>
    <t>Penyusunan RKPDesa</t>
  </si>
  <si>
    <t>Penyusunan APBDesa</t>
  </si>
  <si>
    <t>Pelaksana Teknis Pengelolaan Keuangan Desa</t>
  </si>
  <si>
    <t>Pengisian Perangkat Desa</t>
  </si>
  <si>
    <t>Bidang Pelaksanaan Pembangunan Desa</t>
  </si>
  <si>
    <t>- Honorarium</t>
  </si>
  <si>
    <t>- Upah Tenaga Kerja</t>
  </si>
  <si>
    <t>- Alat</t>
  </si>
  <si>
    <t>- Bahan</t>
  </si>
  <si>
    <t>- Semen</t>
  </si>
  <si>
    <t xml:space="preserve">- Pasir </t>
  </si>
  <si>
    <t>- Besi</t>
  </si>
  <si>
    <t>- Material lainnya</t>
  </si>
  <si>
    <t>- Honorarium Pelatih/Nara Sumber</t>
  </si>
  <si>
    <t>- Honorarium Panitia Penyelenggara</t>
  </si>
  <si>
    <t>- Uang Saku Peserta</t>
  </si>
  <si>
    <t xml:space="preserve">Belanja Barang dan Jasa </t>
  </si>
  <si>
    <t xml:space="preserve">- Honorarium </t>
  </si>
  <si>
    <t>- Pemberian Makanan Tambahan</t>
  </si>
  <si>
    <t>Program Sektoral dan Program Daerah yang masuk ke Desa</t>
  </si>
  <si>
    <t>PEMERINTAH KABUPATEN MAGELANG</t>
  </si>
  <si>
    <t>KECAMATAN KAJORAN</t>
  </si>
  <si>
    <t xml:space="preserve">LAPORAN REALISASI PELAKSANAAN </t>
  </si>
  <si>
    <t>3. Lampiran III</t>
  </si>
  <si>
    <t>KECAMATAN KAJORAN KABUPATEN MAGELANG</t>
  </si>
  <si>
    <t>Membaca</t>
  </si>
  <si>
    <t>bahwa berdasarkan pertimbangan sebagaimana dimaksud pada huruf a, perlu ditetapkan dengan Keputusan Badan Permusyawaratan Desa.</t>
  </si>
  <si>
    <t>Undang-undang Nomor 6 Tahun 2014 Tentang Desa ((Lembaran Negara Republik Indonesia Tahun 2014 Nomor 7, Tambahan Lembaga Negara Nomor 5495);</t>
  </si>
  <si>
    <t>Peraturan Pemerintah Nomor 43 Tahun 2014  tentang Peraturan Pelaksanaan Undang-Undang Nomor 6 Tahun 2014 tentang Desa (Lembaran Negara Republik Indonesia Tahun 2014 Nomor 213, Tambahan Lembaga Negara Republuk Indonesia Nomor 5539);</t>
  </si>
  <si>
    <t>Peraturan Pemerintah Nomor 60 Tahun 2014 tentang Dana Desa Yang Bersumber dari Anggaran Pendapatan dan Belanja Negara (Lembaran Negara Republik Indonesia Tahun 2014 Nomor 168, Tambahan Lembaga Negara Republuk Indonesia Nomor 5558);</t>
  </si>
  <si>
    <t>Peraturan Menteri Dalam Negeri Nomor 113 Tahun 2014 tentang Pengelolaan Keuangan Desa.</t>
  </si>
  <si>
    <t>MEMUTUSKAN :</t>
  </si>
  <si>
    <t>PERTAMA</t>
  </si>
  <si>
    <t>KEDUA</t>
  </si>
  <si>
    <t>KETIGA</t>
  </si>
  <si>
    <t>Keputusan ini mulai berlaku pada tanggal ditetapkan.</t>
  </si>
  <si>
    <t>Tembusan :</t>
  </si>
  <si>
    <t>Kabag. Tata Pemerintahan Setda Kab. Magelang;</t>
  </si>
  <si>
    <t>Camat Kajoran;</t>
  </si>
  <si>
    <t>APBD II</t>
  </si>
  <si>
    <t>Paket</t>
  </si>
  <si>
    <t>Program</t>
  </si>
  <si>
    <t>Pemugaran</t>
  </si>
  <si>
    <t>Rumah</t>
  </si>
  <si>
    <t>Tidak Layak</t>
  </si>
  <si>
    <t>Huni</t>
  </si>
  <si>
    <t>meter</t>
  </si>
  <si>
    <t xml:space="preserve">IKHTISAR LAPORAN PERTANGGUNGJAWABAN REALISASI PELAKSANAAN </t>
  </si>
  <si>
    <t>Undang - undang Nomor 6 Tahun 2014 tentang Desa ( Lembaran Negara Republik Indonesia Tahun 2014 Nomor 7, Tambahan Lembaran Negara Republik Indonesia Nomor 5495 );</t>
  </si>
  <si>
    <t>Peraturan Pemerintah Nomor 60 Tahun 2014 tentang Dana Desa Yang Bersumber Dari Anggaran Pendapatan dan Belanja Negara ( Lembaran Negara Republik Indonesia Tahun 2014 Nomor 168, Tambahan Lembaran Negara Republik Indonesia Nomor 5558 ) sebagaimana telah diubah dengan Peraturan Pemerintah Nomor 22 Tahun 2015 tentang Perubahan Atas Peraturan Pemerintah Nomor 60 Tahun 2014 tentang Dana Desa Yang Bersumber Dari Anggaran Pendapatan dan Belanja Negara (Lembaran Negara Republik Indonesia Tahun 2015 Nomor 88, Tambahan Lembaran Negara Republik Indonesia Nomor 5694;</t>
  </si>
  <si>
    <t>Peraturan Bupati Magelang Nomor 50 Tahun 2015 tentang Pedoman Pengelolaan Keuangan Desa (Berita Daerah Kabupaten Magelang Tahun 2015 Nomor …….);</t>
  </si>
  <si>
    <t>4. Lampiran IV</t>
  </si>
  <si>
    <t>ANGGARAN (Rp)</t>
  </si>
  <si>
    <t>SEBELUM PERUBAHAN</t>
  </si>
  <si>
    <t>SETELAH PERUBAHAN</t>
  </si>
  <si>
    <t>Bantuan Keuangan .......</t>
  </si>
  <si>
    <t>- Tunjangan Kepala Desa dan Perangkat</t>
  </si>
  <si>
    <t>- Honor RT</t>
  </si>
  <si>
    <t>- Seragam Peserta</t>
  </si>
  <si>
    <t>TAHUN ANGGARAN 2017</t>
  </si>
  <si>
    <t>REALISASI (Rp)</t>
  </si>
  <si>
    <t>LEBIH / KURANG (Rp)</t>
  </si>
  <si>
    <t>Tahun    : 2018</t>
  </si>
  <si>
    <t>Tentang : Laporan Kekayaan Milik Desa Sampai Dengan 31 Desember 2017</t>
  </si>
  <si>
    <t>SAMPAI DENGAN 31 DESEMBER 2017</t>
  </si>
  <si>
    <t>Pengecoran  jalan</t>
  </si>
  <si>
    <t>Tahun</t>
  </si>
  <si>
    <t>Nomor    : 1</t>
  </si>
  <si>
    <t>Tentang  : Laporan Pertanggungjawaban Realisasi Pelaksanaan Anggaran Pendapatan dan Belanja Desa Tahun Anggaran 2018</t>
  </si>
  <si>
    <t>NOMOR : 1 TAHUN 2018</t>
  </si>
  <si>
    <t>Pada tanggal  30 Januari 2018</t>
  </si>
  <si>
    <t>Laporan Pertanggungjawaban Realisasi Pelaksanaan APBDesa Tahun Anggaran 2017;</t>
  </si>
  <si>
    <t>Laporan Kekayaan milik Desa Tahun 2017;</t>
  </si>
  <si>
    <t>Laporan Program Sektoral dan Program Daerah yang masuk ke Desa;</t>
  </si>
  <si>
    <t>Ikhtisar Laporan Pertanggungjawaban Realisasi Pelaksanaan Anggaran Pendapatan an Belanja Desa;</t>
  </si>
  <si>
    <t>Pada tanggal 31 Januari 2018</t>
  </si>
  <si>
    <t>pada tanggal 31 Januari 2018</t>
  </si>
  <si>
    <t>NOMOR 1 TAHUN 2018</t>
  </si>
  <si>
    <t>Nomor      : 1</t>
  </si>
  <si>
    <t>paket</t>
  </si>
  <si>
    <t>KEWAJBAN JANGKA PENDEK</t>
  </si>
  <si>
    <t>PERATURAN DESA WONOGIRI</t>
  </si>
  <si>
    <t>KEPALA DESA WONOGIRI</t>
  </si>
  <si>
    <t>BADAN PERMUSYAWARATAN DESA WONOGIRI</t>
  </si>
  <si>
    <t>RANCANGAN PERTURAN DESA WONOGIRI TENTANG LAPORAN PERTANGGUNGJAWABAN REALISASI PELAKSANAAN ANGGARAN PENDAPATAN DAN BELANJA DESA WONOGIRI TAHUN ANGGARAN 2017 MENJADI PERATURAN DESA WONOGIRI TENTANG LAPORAN PERTANGGUNGJAWABAN REALISASI PELAKSANAAN ANGGARAN PENDAPATAN DAN BELANJA DESA WONOGIRI TAHUN ANGGARAN 2017</t>
  </si>
  <si>
    <t>JUNARSIH</t>
  </si>
  <si>
    <t>Kepala Desa WONOGIRI</t>
  </si>
  <si>
    <t>Lampiran III Peraturan Desa WONOGIRI</t>
  </si>
  <si>
    <t>: WONOGIRI</t>
  </si>
  <si>
    <t>Lampiran IV Peraturan Desa WONOGIRI</t>
  </si>
  <si>
    <t>PEMERINTAH DESA WONOGIRI</t>
  </si>
  <si>
    <t>KEPUTUSAN BADAN PERMUSYAWARATAN DESA WONOGIRI</t>
  </si>
  <si>
    <t>PERSETUJUAN ATAS RANCANGAN PERATURAN DESAWONOGIRI</t>
  </si>
  <si>
    <t>LAPORAN PERTANGGUNGJAWABAN REALISASI ANGGARAN PENDAPATAN DAN BELANJA DESA (APBDesa) WONOGIRI</t>
  </si>
  <si>
    <t>BADAN PERMUSYAWARATAN DESA WONOGIRI,</t>
  </si>
  <si>
    <t>DESA WONOGIRI</t>
  </si>
  <si>
    <t>DESA WONOGIRI TAHUN ANGGARAN 2017</t>
  </si>
  <si>
    <t>bahwa sesuai dengan Pasal 45 Peraturan Daerah Kabupaten Magelang Nomor 50 Tahun 2015 Tentang Pedoman Pengelolaan Keuangan Desa, Kepala Desa wajib menyusun Peraturan Desa tentang Laporan Pertanggungjawaban Realisasi Pelaksanaan Anggaran Pendapatan dan Belanja Desa Wonogiri Tahun Anggaran 2017;</t>
  </si>
  <si>
    <t>bahwa Rancangan Peraturan Desa Tentang Laporan Pertanggungjawaban Realisasi Pelaksanaan Anggaran Pendapatan dan Belanja Desa Wonogiri Tahun Anggaran 2017 sebagaimana dimaksud pada huruf a, telah dibahas dan disepakati bersama Badan Permusyawaratan Desa;</t>
  </si>
  <si>
    <t>bahwa berdasarkan pertimbangan sebagaimana dimaksud pada huruf a dan huruf b perlu menetapkan Peraturan Desa tentang Laporan Pertanggungjawaban Realisasi Pelaksanaan Anggaran Pendapatan dan Belanja Desa Tahun Anggaran 2017;</t>
  </si>
  <si>
    <t>Anggaran Pendapatan dan Belanja Desa Tahun Anggaran 2017 dengan rincian sebagai berikut :</t>
  </si>
  <si>
    <t>Ditetapka di Wonogiri</t>
  </si>
  <si>
    <t>Diundangkan di Desa Wonogiri</t>
  </si>
  <si>
    <t>NURIL IMRON</t>
  </si>
  <si>
    <t>Pj. SEKRETARIS DESA WONOGIRI</t>
  </si>
  <si>
    <t>Lembaran Desa Wonogiri Tahun 2018 Nomor 1</t>
  </si>
  <si>
    <t>Lampiran Peraturan Desa</t>
  </si>
  <si>
    <t>Tahun   : 2017</t>
  </si>
  <si>
    <t>Tentang : Perubahan Anggaran Pendapatan dan Belanja Desa Tahun Anggaran 2017</t>
  </si>
  <si>
    <t>RINCIAN STRUKTUR ANGGARAN PENDAPATAN DAN BELANJA DESA</t>
  </si>
  <si>
    <t>BERTAMBAH                    /                       BERKURANG</t>
  </si>
  <si>
    <t>PROSEN            TASE           %</t>
  </si>
  <si>
    <t>Bantuan Keuangan Khusus Perubahan</t>
  </si>
  <si>
    <t>Lain-lain Pendapatan Desa yang Sah</t>
  </si>
  <si>
    <t>- Tunjangan Perangkat Desa di luar SOTK Pemerintah Desa</t>
  </si>
  <si>
    <t>- Tunjangan ketanagakerjaan</t>
  </si>
  <si>
    <t>- Tali asih purna tugas Kadus Bompon</t>
  </si>
  <si>
    <t>- Pakaian Adat dan Pakaian Dinas Perangkat Desa</t>
  </si>
  <si>
    <t>- Perawatan Gedung dan Alat Kantor</t>
  </si>
  <si>
    <t>- Pengadaan Alat-alat Kantor</t>
  </si>
  <si>
    <t>- Pengadaan Printer</t>
  </si>
  <si>
    <t>- Sewa Pakaian</t>
  </si>
  <si>
    <t>Pertanggungjawaban Kepala Desa</t>
  </si>
  <si>
    <t xml:space="preserve">- Penggandaan </t>
  </si>
  <si>
    <t>- Besi 10 mm</t>
  </si>
  <si>
    <t>- Besi 12 mm</t>
  </si>
  <si>
    <t>- Split 2/3</t>
  </si>
  <si>
    <t>- Batu Bata</t>
  </si>
  <si>
    <t>- Seplit 2/3</t>
  </si>
  <si>
    <t xml:space="preserve">- Bahan </t>
  </si>
  <si>
    <t>- Pasir</t>
  </si>
  <si>
    <t>- Batu belah</t>
  </si>
  <si>
    <t xml:space="preserve"> </t>
  </si>
  <si>
    <t xml:space="preserve">- Semen </t>
  </si>
  <si>
    <t xml:space="preserve">- Pasir beton </t>
  </si>
  <si>
    <t>- Batu</t>
  </si>
  <si>
    <t>- Batu Belah</t>
  </si>
  <si>
    <t>- Upah Tanaga Kerja</t>
  </si>
  <si>
    <t>- Upah Tenaga</t>
  </si>
  <si>
    <t xml:space="preserve">- Batu </t>
  </si>
  <si>
    <t>- Keramik</t>
  </si>
  <si>
    <t>Blanja Barang dan Jasa</t>
  </si>
  <si>
    <t>- Transportasi</t>
  </si>
  <si>
    <t>- Pembelian tratak 8 set</t>
  </si>
  <si>
    <t>- Pralon</t>
  </si>
  <si>
    <t>- Daya Listrik</t>
  </si>
  <si>
    <t>- Toren</t>
  </si>
  <si>
    <t>- Kabel Listrik</t>
  </si>
  <si>
    <t>- Pompa Air</t>
  </si>
  <si>
    <t>Talud Jalan Lapangan</t>
  </si>
  <si>
    <t>Pengerasan Jalan (RT.10)</t>
  </si>
  <si>
    <t>Pengerasan Sayap Jalan (Gading)</t>
  </si>
  <si>
    <t>Betonisasi dan Paving Jalan Masuk Lapangan</t>
  </si>
  <si>
    <t>- Paving</t>
  </si>
  <si>
    <t>Pembangunan Jembatan (RT. 28 RW. 04)</t>
  </si>
  <si>
    <t>Bidang Pembinaan Masyarakat</t>
  </si>
  <si>
    <t>- Honor Pengurus</t>
  </si>
  <si>
    <t>Kegiatan Pemberdayaan Masyarakat</t>
  </si>
  <si>
    <t>- PMT Balita</t>
  </si>
  <si>
    <t>- PMT Lansia</t>
  </si>
  <si>
    <t>- Makan Minum rapat</t>
  </si>
  <si>
    <t>- Honorarium  Tenaga</t>
  </si>
  <si>
    <t>- Surve lokasi</t>
  </si>
  <si>
    <t>- Uang saku peserta</t>
  </si>
  <si>
    <t>- Konsumsi</t>
  </si>
  <si>
    <t>- Sewa transportasi</t>
  </si>
  <si>
    <t>- Honor Panitia</t>
  </si>
  <si>
    <t>- Retribusi Lokasi</t>
  </si>
  <si>
    <t>- Keamanan Kegiatan</t>
  </si>
  <si>
    <t>- Sewa tratak dan perlengkapan</t>
  </si>
  <si>
    <t>- Sewa Kesenian dan kirab budaya</t>
  </si>
  <si>
    <t>- Renungan malam</t>
  </si>
  <si>
    <t xml:space="preserve">- ATK </t>
  </si>
  <si>
    <t>- Pembelian Seragam</t>
  </si>
  <si>
    <t>- Honorarium  Pendidik</t>
  </si>
  <si>
    <t>- Makan da minum rapat</t>
  </si>
  <si>
    <t>- TV dan VCD/DVD Player</t>
  </si>
  <si>
    <t>- Pengadaan Rak Sepatu siswa</t>
  </si>
  <si>
    <t>- APE Dalam</t>
  </si>
  <si>
    <t>- Meja Siswa</t>
  </si>
  <si>
    <t>- Perjalanan dinas</t>
  </si>
  <si>
    <t>- Alat Kebersihan</t>
  </si>
  <si>
    <t>- Pembelian alat Rebana</t>
  </si>
  <si>
    <t xml:space="preserve">- Perawatan tanaman </t>
  </si>
  <si>
    <t>Pemberdayaan Kelompok Tani Ngudi Mulyo Dusun Tuwanan</t>
  </si>
  <si>
    <t>Pembelian Bibit Durian</t>
  </si>
  <si>
    <t>Menyetujui,</t>
  </si>
  <si>
    <t>Kepala Desa Wonogiri</t>
  </si>
  <si>
    <t xml:space="preserve">Peraturan Desa Wonogiri Nomor 2 Tahun 2017 tentang Anggaran Pendapatan dan Belanja Desa Wonnogiri (Lembaran Desa Wonogiri Tahun 2017 Nomor 3) sebagaimana telah diubah dengan Peraturan Desa Wonogiri Nomor 4 Tahun 2017 tentang Perubahan Anggaran Pendapatan dan Belanja Desa (Lembaran Desa Wonogiri Tahun 2017 Nomor 4). </t>
  </si>
  <si>
    <t>KET</t>
  </si>
  <si>
    <t>Lampiran I Peraturan Desa</t>
  </si>
  <si>
    <t>Tentang : Laporan Pertanggungjawaban Realisasi Pelaksanaan Anggaran Pendapatan dan Belanja Desa Tahun Anggaran 2017</t>
  </si>
  <si>
    <t>Nomor   : 1</t>
  </si>
  <si>
    <t>Tahun   : 2018</t>
  </si>
  <si>
    <t>RINCIAN LAPORAN REALISASI PELAKSANAAN ANGGARAN PENDAPATAN DAN BELANJA DESA</t>
  </si>
  <si>
    <t>Rancangan Peraturan Desa Wonogiri tentang  Laporan Pertanggungjawaban Anggaran Pendapatan dan Belanja Desa Wonogiri Tahun Anggaran 2017.</t>
  </si>
  <si>
    <t>bahwa Rancangan Peraturan Desa Wonogiri Tentang  Anggaran Pendapatan dan Belanja Desa Wonogiri Tahun Anggaran 2017 telah aspiratif dan sesuai dengan ketentuan yang berlaku, maka perlu mendapatkan persetujuan untuk pengesahannya;</t>
  </si>
  <si>
    <t>Menyetujui Rancangan Peraturan Desa Wonogiri tentang  Laporan Pertanggungjawaban Realissi Anggaran Pendapatan dan Belanja Desa Wonogiri Tahun 2018;</t>
  </si>
  <si>
    <t>Kepala Desa untuk segera menetapkan Rancangan Peraturan Desa Wonogiri tentang  Laporan Pertanggungjawaban Realisasi Anggaran Pendapatan dan Belanja Belanja Desa Tahun 2018 menjadi Peraturan Desa.</t>
  </si>
  <si>
    <t>Ditetapkan di Desa Wonogiri</t>
  </si>
  <si>
    <t>Badan Permusyawaratan Desa Wonogiri</t>
  </si>
  <si>
    <t>Ketua,</t>
  </si>
  <si>
    <t>M DWI HARWANTO</t>
  </si>
  <si>
    <t>Kepala Desa Wonogiri.</t>
  </si>
  <si>
    <t>Dusun Ngemplak RT. 005</t>
  </si>
  <si>
    <t>Pembangunan Jembatan</t>
  </si>
  <si>
    <t>Dusun Bompon RT. 28</t>
  </si>
  <si>
    <t>Wonogiri,</t>
  </si>
  <si>
    <t>KET.</t>
  </si>
  <si>
    <t>Alamat : Jl./Dusun Salakan Desa Wonogiri Kec. Kajoran Kab. Magelang 56163</t>
  </si>
  <si>
    <t>Alamat : Desa Wonogiri Kecamatan Kajoran Kabupaten Magelang Kode Pos 56163</t>
  </si>
  <si>
    <t>NOMOR : 188.4/ 1 /KEP.BPD/2001/2018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</si>
</sst>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_(* #,##0.00_);_(* \(#,##0.00\);_(* &quot;-&quot;??_);_(@_)"/>
    <numFmt numFmtId="166" formatCode="_(* #,##0_);_(* \(#,##0\);_(* &quot;-&quot;??_);_(@_)"/>
  </numFmts>
  <fonts count="21" x14ac:knownFonts="1">
    <font>
      <sz val="11"/>
      <color theme="1"/>
      <name val="Calibri"/>
      <family val="2"/>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scheme val="minor"/>
    </font>
    <font>
      <sz val="11"/>
      <color theme="1"/>
      <name val="Bookman Old Style"/>
      <family val="1"/>
    </font>
    <font>
      <sz val="12"/>
      <color theme="1"/>
      <name val="Bookman Old Style"/>
      <family val="1"/>
    </font>
    <font>
      <sz val="11"/>
      <color theme="1"/>
      <name val="Calibri"/>
      <family val="2"/>
      <charset val="1"/>
      <scheme val="minor"/>
    </font>
    <font>
      <sz val="10"/>
      <color theme="1"/>
      <name val="Bookman Old Style"/>
      <family val="1"/>
    </font>
    <font>
      <sz val="10"/>
      <name val="Arial"/>
      <charset val="1"/>
    </font>
    <font>
      <b/>
      <sz val="12"/>
      <name val="Times New Roman"/>
      <family val="1"/>
    </font>
    <font>
      <sz val="11"/>
      <name val="Times New Roman"/>
      <family val="1"/>
    </font>
    <font>
      <b/>
      <sz val="11"/>
      <name val="Arial"/>
      <family val="2"/>
    </font>
    <font>
      <b/>
      <sz val="11"/>
      <name val="Times New Roman"/>
      <family val="1"/>
    </font>
    <font>
      <sz val="12"/>
      <name val="Times New Roman"/>
      <family val="1"/>
    </font>
    <font>
      <b/>
      <sz val="11"/>
      <color theme="1"/>
      <name val="Bookman Old Style"/>
      <family val="1"/>
    </font>
    <font>
      <sz val="11"/>
      <color rgb="FFFF0000"/>
      <name val="Bookman Old Style"/>
      <family val="1"/>
    </font>
    <font>
      <b/>
      <u/>
      <sz val="11"/>
      <color theme="1"/>
      <name val="Bookman Old Style"/>
      <family val="1"/>
    </font>
    <font>
      <sz val="14"/>
      <color theme="1"/>
      <name val="Bookman Old Style"/>
      <family val="1"/>
    </font>
    <font>
      <b/>
      <sz val="20"/>
      <color theme="1"/>
      <name val="Bookman Old Style"/>
      <family val="1"/>
    </font>
    <font>
      <i/>
      <sz val="10"/>
      <color theme="1"/>
      <name val="Bookman Old Style"/>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double">
        <color indexed="64"/>
      </bottom>
      <diagonal/>
    </border>
  </borders>
  <cellStyleXfs count="14">
    <xf numFmtId="0" fontId="0" fillId="0" borderId="0"/>
    <xf numFmtId="165" fontId="4" fillId="0" borderId="0" applyFont="0" applyFill="0" applyBorder="0" applyAlignment="0" applyProtection="0"/>
    <xf numFmtId="164" fontId="4" fillId="0" borderId="0" applyFont="0" applyFill="0" applyBorder="0" applyAlignment="0" applyProtection="0"/>
    <xf numFmtId="0" fontId="4" fillId="0" borderId="0"/>
    <xf numFmtId="0" fontId="7" fillId="0" borderId="0"/>
    <xf numFmtId="165" fontId="4" fillId="0" borderId="0" applyFont="0" applyFill="0" applyBorder="0" applyAlignment="0" applyProtection="0"/>
    <xf numFmtId="165" fontId="7" fillId="0" borderId="0" applyFont="0" applyFill="0" applyBorder="0" applyAlignment="0" applyProtection="0"/>
    <xf numFmtId="0" fontId="9"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2" fillId="0" borderId="0"/>
    <xf numFmtId="9" fontId="2" fillId="0" borderId="0" applyFont="0" applyFill="0" applyBorder="0" applyAlignment="0" applyProtection="0"/>
    <xf numFmtId="165" fontId="2" fillId="0" borderId="0" applyFont="0" applyFill="0" applyBorder="0" applyAlignment="0" applyProtection="0"/>
  </cellStyleXfs>
  <cellXfs count="191">
    <xf numFmtId="0" fontId="0" fillId="0" borderId="0" xfId="0"/>
    <xf numFmtId="0" fontId="5" fillId="0" borderId="0" xfId="0" applyFont="1"/>
    <xf numFmtId="0" fontId="5" fillId="0" borderId="1" xfId="0" applyFont="1" applyBorder="1"/>
    <xf numFmtId="0" fontId="0" fillId="0" borderId="0" xfId="0" applyBorder="1"/>
    <xf numFmtId="0" fontId="5" fillId="0" borderId="2" xfId="0" applyFont="1" applyBorder="1"/>
    <xf numFmtId="0" fontId="5" fillId="0" borderId="3" xfId="0" applyFont="1" applyBorder="1"/>
    <xf numFmtId="0" fontId="5" fillId="0" borderId="1" xfId="0" applyFont="1" applyBorder="1" applyAlignment="1">
      <alignment horizontal="center" vertical="center"/>
    </xf>
    <xf numFmtId="0" fontId="6" fillId="0" borderId="0" xfId="0" applyFont="1"/>
    <xf numFmtId="0" fontId="6" fillId="0" borderId="0" xfId="0" applyFont="1" applyAlignment="1">
      <alignment vertical="top"/>
    </xf>
    <xf numFmtId="0" fontId="6" fillId="0" borderId="0" xfId="0" applyFont="1" applyAlignment="1">
      <alignment horizontal="center" vertical="top"/>
    </xf>
    <xf numFmtId="0" fontId="6" fillId="0" borderId="0" xfId="0" applyFont="1" applyAlignment="1">
      <alignment horizontal="center"/>
    </xf>
    <xf numFmtId="0" fontId="6" fillId="0" borderId="0" xfId="0" applyFont="1" applyAlignment="1">
      <alignment horizontal="justify" wrapText="1"/>
    </xf>
    <xf numFmtId="164" fontId="6" fillId="0" borderId="0" xfId="2" applyFont="1" applyAlignment="1">
      <alignment horizontal="left"/>
    </xf>
    <xf numFmtId="0" fontId="6" fillId="0" borderId="0" xfId="0" applyFont="1" applyAlignment="1">
      <alignment horizontal="left"/>
    </xf>
    <xf numFmtId="164" fontId="6" fillId="0" borderId="0" xfId="2" applyFont="1" applyAlignment="1"/>
    <xf numFmtId="0" fontId="0" fillId="0" borderId="15" xfId="0" applyBorder="1"/>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xf numFmtId="0" fontId="5" fillId="0" borderId="10" xfId="0" applyFont="1" applyBorder="1"/>
    <xf numFmtId="0" fontId="5" fillId="0" borderId="8" xfId="0" applyFont="1" applyBorder="1"/>
    <xf numFmtId="0" fontId="5" fillId="0" borderId="13" xfId="0" applyFont="1" applyBorder="1"/>
    <xf numFmtId="0" fontId="5" fillId="0" borderId="12" xfId="0" applyFont="1" applyBorder="1"/>
    <xf numFmtId="0" fontId="5" fillId="0" borderId="11" xfId="0" applyFont="1" applyBorder="1"/>
    <xf numFmtId="0" fontId="5" fillId="0" borderId="14" xfId="0" applyFont="1" applyBorder="1"/>
    <xf numFmtId="0" fontId="5" fillId="0" borderId="9" xfId="0" applyFont="1" applyBorder="1"/>
    <xf numFmtId="0" fontId="5" fillId="0" borderId="6" xfId="0" applyFont="1" applyBorder="1"/>
    <xf numFmtId="0" fontId="5" fillId="0" borderId="7" xfId="0" applyFont="1" applyBorder="1"/>
    <xf numFmtId="0" fontId="5" fillId="0" borderId="1" xfId="0" applyFont="1" applyBorder="1" applyAlignment="1">
      <alignment horizontal="center" wrapText="1"/>
    </xf>
    <xf numFmtId="0" fontId="5" fillId="0" borderId="5" xfId="0" applyFont="1" applyBorder="1"/>
    <xf numFmtId="0" fontId="5" fillId="0" borderId="0" xfId="0" quotePrefix="1" applyFont="1"/>
    <xf numFmtId="0" fontId="5" fillId="0" borderId="0" xfId="0" applyFont="1" applyAlignment="1">
      <alignment vertical="top"/>
    </xf>
    <xf numFmtId="164" fontId="5" fillId="0" borderId="4" xfId="2" applyFont="1" applyBorder="1"/>
    <xf numFmtId="0" fontId="5" fillId="0" borderId="4" xfId="0" applyFont="1" applyBorder="1" applyAlignment="1">
      <alignment wrapText="1"/>
    </xf>
    <xf numFmtId="164" fontId="5" fillId="0" borderId="13" xfId="2" applyFont="1" applyBorder="1"/>
    <xf numFmtId="164" fontId="5" fillId="0" borderId="11" xfId="2" applyFont="1" applyBorder="1"/>
    <xf numFmtId="164" fontId="5" fillId="0" borderId="14" xfId="2" applyFont="1" applyBorder="1"/>
    <xf numFmtId="0" fontId="6" fillId="0" borderId="0" xfId="0" applyFont="1" applyAlignment="1">
      <alignment horizontal="justify" wrapText="1"/>
    </xf>
    <xf numFmtId="0" fontId="6" fillId="0" borderId="0" xfId="0" applyFont="1" applyAlignment="1">
      <alignment horizontal="center"/>
    </xf>
    <xf numFmtId="0" fontId="5" fillId="0" borderId="0" xfId="0" applyFont="1" applyAlignment="1">
      <alignment horizontal="left"/>
    </xf>
    <xf numFmtId="0" fontId="4" fillId="0" borderId="0" xfId="4" applyFont="1"/>
    <xf numFmtId="0" fontId="4" fillId="0" borderId="0" xfId="3" applyFont="1" applyBorder="1"/>
    <xf numFmtId="0" fontId="0" fillId="0" borderId="0" xfId="3" applyFont="1" applyBorder="1" applyAlignment="1"/>
    <xf numFmtId="0" fontId="4" fillId="0" borderId="0" xfId="3" applyFont="1" applyBorder="1" applyAlignment="1"/>
    <xf numFmtId="0" fontId="6" fillId="0" borderId="0" xfId="0" applyFont="1" applyAlignment="1">
      <alignment horizontal="left" vertical="center"/>
    </xf>
    <xf numFmtId="166" fontId="6" fillId="0" borderId="0" xfId="1" applyNumberFormat="1" applyFont="1" applyAlignment="1">
      <alignment horizontal="right"/>
    </xf>
    <xf numFmtId="0" fontId="6" fillId="0" borderId="0" xfId="0" quotePrefix="1" applyFont="1" applyAlignment="1">
      <alignment vertical="top"/>
    </xf>
    <xf numFmtId="0" fontId="9" fillId="0" borderId="0" xfId="7"/>
    <xf numFmtId="0" fontId="12" fillId="0" borderId="0" xfId="7" applyFont="1" applyAlignment="1"/>
    <xf numFmtId="0" fontId="11" fillId="0" borderId="0" xfId="7" applyFont="1" applyAlignment="1">
      <alignment horizontal="center"/>
    </xf>
    <xf numFmtId="0" fontId="11" fillId="0" borderId="0" xfId="7" applyFont="1" applyBorder="1" applyAlignment="1">
      <alignment horizontal="center"/>
    </xf>
    <xf numFmtId="0" fontId="11" fillId="0" borderId="0" xfId="7" applyFont="1"/>
    <xf numFmtId="0" fontId="11" fillId="0" borderId="0" xfId="7" applyFont="1" applyAlignment="1">
      <alignment horizontal="center" vertical="top"/>
    </xf>
    <xf numFmtId="0" fontId="11" fillId="0" borderId="0" xfId="7" applyFont="1" applyAlignment="1">
      <alignment horizontal="justify" vertical="top" wrapText="1"/>
    </xf>
    <xf numFmtId="0" fontId="11" fillId="0" borderId="0" xfId="7" applyFont="1" applyAlignment="1">
      <alignment vertical="top" wrapText="1"/>
    </xf>
    <xf numFmtId="0" fontId="11" fillId="0" borderId="0" xfId="7" applyFont="1" applyAlignment="1"/>
    <xf numFmtId="0" fontId="13" fillId="0" borderId="0" xfId="7" applyFont="1" applyAlignment="1"/>
    <xf numFmtId="0" fontId="14" fillId="0" borderId="0" xfId="7" applyFont="1"/>
    <xf numFmtId="166" fontId="5" fillId="0" borderId="0" xfId="1" applyNumberFormat="1" applyFont="1"/>
    <xf numFmtId="166" fontId="5" fillId="0" borderId="1" xfId="0" applyNumberFormat="1" applyFont="1" applyBorder="1"/>
    <xf numFmtId="166" fontId="5" fillId="0" borderId="4" xfId="1" applyNumberFormat="1" applyFont="1" applyBorder="1"/>
    <xf numFmtId="166" fontId="5" fillId="0" borderId="4" xfId="0" applyNumberFormat="1" applyFont="1" applyBorder="1"/>
    <xf numFmtId="166" fontId="5" fillId="0" borderId="11" xfId="1" applyNumberFormat="1" applyFont="1" applyBorder="1"/>
    <xf numFmtId="166" fontId="5" fillId="0" borderId="13" xfId="0" applyNumberFormat="1" applyFont="1" applyBorder="1"/>
    <xf numFmtId="0" fontId="6" fillId="0" borderId="0" xfId="0" applyFont="1" applyAlignment="1">
      <alignment horizontal="center"/>
    </xf>
    <xf numFmtId="0" fontId="6" fillId="0" borderId="0" xfId="0" applyFont="1" applyAlignment="1">
      <alignment horizontal="justify" wrapText="1"/>
    </xf>
    <xf numFmtId="0" fontId="6" fillId="0" borderId="0" xfId="0" quotePrefix="1" applyFont="1" applyAlignment="1">
      <alignment horizontal="justify" vertical="top" wrapText="1"/>
    </xf>
    <xf numFmtId="166" fontId="8" fillId="0" borderId="1" xfId="5" applyNumberFormat="1" applyFont="1" applyBorder="1" applyAlignment="1">
      <alignment horizontal="center"/>
    </xf>
    <xf numFmtId="166" fontId="8" fillId="0" borderId="1" xfId="5" applyNumberFormat="1" applyFont="1" applyBorder="1"/>
    <xf numFmtId="0" fontId="8" fillId="0" borderId="0" xfId="3" applyFont="1" applyAlignment="1">
      <alignment horizontal="center"/>
    </xf>
    <xf numFmtId="0" fontId="2" fillId="0" borderId="0" xfId="11"/>
    <xf numFmtId="0" fontId="8" fillId="0" borderId="1" xfId="11" applyFont="1" applyBorder="1" applyAlignment="1">
      <alignment horizontal="center"/>
    </xf>
    <xf numFmtId="0" fontId="8" fillId="0" borderId="1" xfId="11" applyFont="1" applyBorder="1"/>
    <xf numFmtId="166" fontId="8" fillId="0" borderId="1" xfId="11" applyNumberFormat="1" applyFont="1" applyBorder="1"/>
    <xf numFmtId="0" fontId="8" fillId="0" borderId="1" xfId="12" applyNumberFormat="1" applyFont="1" applyBorder="1"/>
    <xf numFmtId="166" fontId="8" fillId="0" borderId="1" xfId="11" applyNumberFormat="1" applyFont="1" applyBorder="1" applyAlignment="1">
      <alignment vertical="center"/>
    </xf>
    <xf numFmtId="0" fontId="8" fillId="0" borderId="1" xfId="11" applyFont="1" applyBorder="1" applyAlignment="1">
      <alignment vertical="center"/>
    </xf>
    <xf numFmtId="166" fontId="8" fillId="2" borderId="1" xfId="11" applyNumberFormat="1" applyFont="1" applyFill="1" applyBorder="1"/>
    <xf numFmtId="0" fontId="8" fillId="2" borderId="1" xfId="11" applyFont="1" applyFill="1" applyBorder="1"/>
    <xf numFmtId="0" fontId="5" fillId="0" borderId="0" xfId="11" applyFont="1" applyAlignment="1"/>
    <xf numFmtId="0" fontId="5" fillId="0" borderId="0" xfId="11" applyFont="1" applyAlignment="1">
      <alignment horizontal="center"/>
    </xf>
    <xf numFmtId="0" fontId="5" fillId="0" borderId="0" xfId="11" applyFont="1"/>
    <xf numFmtId="0" fontId="11" fillId="0" borderId="0" xfId="7" applyFont="1" applyAlignment="1">
      <alignment horizontal="center"/>
    </xf>
    <xf numFmtId="0" fontId="8" fillId="0" borderId="0" xfId="3" applyFont="1" applyAlignment="1">
      <alignment horizontal="center"/>
    </xf>
    <xf numFmtId="0" fontId="8" fillId="0" borderId="1" xfId="11" applyFont="1" applyBorder="1" applyAlignment="1">
      <alignment horizontal="center" vertical="center" wrapText="1"/>
    </xf>
    <xf numFmtId="166" fontId="8" fillId="0" borderId="1" xfId="12" applyNumberFormat="1" applyFont="1" applyBorder="1"/>
    <xf numFmtId="0" fontId="5" fillId="0" borderId="15" xfId="0" applyFont="1" applyBorder="1"/>
    <xf numFmtId="0" fontId="8" fillId="0" borderId="1" xfId="3" applyFont="1" applyBorder="1" applyAlignment="1">
      <alignment horizontal="center" vertical="center" wrapText="1"/>
    </xf>
    <xf numFmtId="0" fontId="8" fillId="0" borderId="1" xfId="3" applyFont="1" applyBorder="1" applyAlignment="1">
      <alignment horizontal="center"/>
    </xf>
    <xf numFmtId="0" fontId="5" fillId="0" borderId="0" xfId="3" applyFont="1" applyFill="1" applyAlignment="1">
      <alignment vertical="center"/>
    </xf>
    <xf numFmtId="0" fontId="0" fillId="0" borderId="0" xfId="0" applyAlignment="1">
      <alignment vertical="center"/>
    </xf>
    <xf numFmtId="0" fontId="5" fillId="0" borderId="0" xfId="3" applyFont="1" applyFill="1" applyAlignment="1">
      <alignment vertical="center" wrapText="1"/>
    </xf>
    <xf numFmtId="0" fontId="5" fillId="0" borderId="0" xfId="3" applyFont="1" applyFill="1" applyAlignment="1">
      <alignment horizontal="center" vertical="center"/>
    </xf>
    <xf numFmtId="0" fontId="5" fillId="0" borderId="1" xfId="3" applyFont="1" applyFill="1" applyBorder="1" applyAlignment="1">
      <alignment horizontal="center" vertical="center"/>
    </xf>
    <xf numFmtId="166" fontId="5" fillId="0" borderId="1" xfId="5" applyNumberFormat="1" applyFont="1" applyFill="1" applyBorder="1" applyAlignment="1">
      <alignment horizontal="center" vertical="center"/>
    </xf>
    <xf numFmtId="0" fontId="5" fillId="0" borderId="1" xfId="3" applyNumberFormat="1" applyFont="1" applyFill="1" applyBorder="1" applyAlignment="1">
      <alignment horizontal="center" vertical="center"/>
    </xf>
    <xf numFmtId="0" fontId="15" fillId="0" borderId="1" xfId="3" applyFont="1" applyFill="1" applyBorder="1" applyAlignment="1">
      <alignment horizontal="center" vertical="center"/>
    </xf>
    <xf numFmtId="0" fontId="15" fillId="0" borderId="1" xfId="3" applyFont="1" applyFill="1" applyBorder="1" applyAlignment="1">
      <alignment vertical="center"/>
    </xf>
    <xf numFmtId="166" fontId="15" fillId="0" borderId="1" xfId="5" applyNumberFormat="1" applyFont="1" applyFill="1" applyBorder="1" applyAlignment="1">
      <alignment horizontal="right" vertical="center"/>
    </xf>
    <xf numFmtId="166" fontId="5" fillId="0" borderId="1" xfId="5" applyNumberFormat="1" applyFont="1" applyFill="1" applyBorder="1" applyAlignment="1">
      <alignment horizontal="right" vertical="center"/>
    </xf>
    <xf numFmtId="0" fontId="5" fillId="0" borderId="1" xfId="5" applyNumberFormat="1" applyFont="1" applyFill="1" applyBorder="1" applyAlignment="1">
      <alignment horizontal="right" vertical="center"/>
    </xf>
    <xf numFmtId="0" fontId="5" fillId="0" borderId="1" xfId="3" applyFont="1" applyFill="1" applyBorder="1" applyAlignment="1">
      <alignment vertical="center"/>
    </xf>
    <xf numFmtId="0" fontId="5" fillId="0" borderId="1" xfId="3" applyFont="1" applyFill="1" applyBorder="1" applyAlignment="1">
      <alignment vertical="center" wrapText="1"/>
    </xf>
    <xf numFmtId="0" fontId="5" fillId="0" borderId="1" xfId="3" quotePrefix="1" applyFont="1" applyFill="1" applyBorder="1" applyAlignment="1">
      <alignment vertical="center"/>
    </xf>
    <xf numFmtId="0" fontId="15" fillId="0" borderId="1" xfId="3" applyFont="1" applyFill="1" applyBorder="1" applyAlignment="1">
      <alignment vertical="center" wrapText="1"/>
    </xf>
    <xf numFmtId="166" fontId="0" fillId="0" borderId="0" xfId="0" applyNumberFormat="1" applyAlignment="1">
      <alignment vertical="center"/>
    </xf>
    <xf numFmtId="0" fontId="5" fillId="0" borderId="1" xfId="3" quotePrefix="1" applyFont="1" applyFill="1" applyBorder="1" applyAlignment="1">
      <alignment horizontal="left" vertical="center" wrapText="1"/>
    </xf>
    <xf numFmtId="166" fontId="5" fillId="0" borderId="1" xfId="1" applyNumberFormat="1" applyFont="1" applyFill="1" applyBorder="1" applyAlignment="1">
      <alignment horizontal="right" vertical="center"/>
    </xf>
    <xf numFmtId="0" fontId="5" fillId="0" borderId="1" xfId="3" quotePrefix="1" applyFont="1" applyFill="1" applyBorder="1" applyAlignment="1">
      <alignment vertical="center" wrapText="1"/>
    </xf>
    <xf numFmtId="166" fontId="5" fillId="0" borderId="1" xfId="5" quotePrefix="1" applyNumberFormat="1" applyFont="1" applyFill="1" applyBorder="1" applyAlignment="1">
      <alignment horizontal="right" vertical="center"/>
    </xf>
    <xf numFmtId="0" fontId="5" fillId="0" borderId="4" xfId="3" applyFont="1" applyFill="1" applyBorder="1" applyAlignment="1">
      <alignment vertical="center"/>
    </xf>
    <xf numFmtId="0" fontId="0" fillId="0" borderId="1" xfId="0" applyBorder="1" applyAlignment="1">
      <alignment vertical="center"/>
    </xf>
    <xf numFmtId="164" fontId="5" fillId="0" borderId="1" xfId="3" applyNumberFormat="1" applyFont="1" applyFill="1" applyBorder="1" applyAlignment="1">
      <alignment horizontal="right" vertical="center"/>
    </xf>
    <xf numFmtId="0" fontId="5" fillId="0" borderId="1" xfId="0" quotePrefix="1" applyFont="1" applyFill="1" applyBorder="1" applyAlignment="1">
      <alignment vertical="center"/>
    </xf>
    <xf numFmtId="164" fontId="5" fillId="0" borderId="1" xfId="2" applyFont="1" applyFill="1" applyBorder="1" applyAlignment="1">
      <alignment horizontal="right" vertical="center"/>
    </xf>
    <xf numFmtId="164" fontId="5" fillId="0" borderId="1" xfId="3" applyNumberFormat="1" applyFont="1" applyFill="1" applyBorder="1" applyAlignment="1">
      <alignment horizontal="right" vertical="center" wrapText="1"/>
    </xf>
    <xf numFmtId="164" fontId="5" fillId="0" borderId="1" xfId="5" applyNumberFormat="1" applyFont="1" applyFill="1" applyBorder="1" applyAlignment="1">
      <alignment horizontal="right" vertical="center"/>
    </xf>
    <xf numFmtId="166" fontId="0" fillId="0" borderId="1" xfId="0" applyNumberFormat="1" applyFill="1" applyBorder="1" applyAlignment="1">
      <alignment horizontal="right" vertical="center"/>
    </xf>
    <xf numFmtId="166" fontId="5" fillId="0" borderId="0" xfId="5" applyNumberFormat="1" applyFont="1" applyFill="1" applyBorder="1" applyAlignment="1">
      <alignment vertical="center"/>
    </xf>
    <xf numFmtId="166" fontId="5" fillId="0" borderId="4" xfId="5" applyNumberFormat="1" applyFont="1" applyFill="1" applyBorder="1" applyAlignment="1">
      <alignment horizontal="right" vertical="center"/>
    </xf>
    <xf numFmtId="166" fontId="16" fillId="0" borderId="1" xfId="5" applyNumberFormat="1" applyFont="1" applyFill="1" applyBorder="1" applyAlignment="1">
      <alignment horizontal="right" vertical="center"/>
    </xf>
    <xf numFmtId="0" fontId="5" fillId="0" borderId="1" xfId="3" applyFont="1" applyFill="1" applyBorder="1" applyAlignment="1">
      <alignment horizontal="left" vertical="center" wrapText="1"/>
    </xf>
    <xf numFmtId="0" fontId="0" fillId="0" borderId="0" xfId="0" applyAlignment="1">
      <alignment horizontal="right" vertical="center"/>
    </xf>
    <xf numFmtId="164" fontId="5" fillId="0" borderId="1" xfId="3" quotePrefix="1" applyNumberFormat="1" applyFont="1" applyFill="1" applyBorder="1" applyAlignment="1">
      <alignment horizontal="right" vertical="center"/>
    </xf>
    <xf numFmtId="164" fontId="5" fillId="0" borderId="1" xfId="3" quotePrefix="1" applyNumberFormat="1" applyFont="1" applyFill="1" applyBorder="1" applyAlignment="1">
      <alignment horizontal="right" vertical="center" wrapText="1"/>
    </xf>
    <xf numFmtId="166" fontId="1" fillId="0" borderId="1" xfId="0" applyNumberFormat="1" applyFont="1" applyFill="1" applyBorder="1" applyAlignment="1">
      <alignment horizontal="right" vertical="center"/>
    </xf>
    <xf numFmtId="0" fontId="1" fillId="0" borderId="1" xfId="0" applyFont="1" applyFill="1" applyBorder="1" applyAlignment="1">
      <alignment horizontal="center" vertical="center"/>
    </xf>
    <xf numFmtId="0" fontId="5" fillId="0" borderId="1" xfId="0" applyFont="1" applyFill="1" applyBorder="1" applyAlignment="1">
      <alignment horizontal="right" vertical="center"/>
    </xf>
    <xf numFmtId="0" fontId="1" fillId="0" borderId="1" xfId="0" applyFont="1" applyFill="1" applyBorder="1" applyAlignment="1">
      <alignment vertical="center"/>
    </xf>
    <xf numFmtId="0" fontId="1" fillId="0" borderId="0" xfId="0" applyFont="1" applyFill="1" applyBorder="1" applyAlignment="1">
      <alignment vertical="center"/>
    </xf>
    <xf numFmtId="0" fontId="5" fillId="0" borderId="0" xfId="3"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1"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vertical="center"/>
    </xf>
    <xf numFmtId="0" fontId="17" fillId="0" borderId="0" xfId="0" applyFont="1" applyFill="1" applyAlignment="1">
      <alignment horizontal="center" vertical="center"/>
    </xf>
    <xf numFmtId="166" fontId="8" fillId="0" borderId="1" xfId="5" applyNumberFormat="1" applyFont="1" applyFill="1" applyBorder="1" applyAlignment="1">
      <alignment horizontal="right" vertical="center"/>
    </xf>
    <xf numFmtId="0" fontId="18" fillId="0" borderId="0" xfId="0" applyFont="1" applyAlignment="1"/>
    <xf numFmtId="0" fontId="19" fillId="0" borderId="0" xfId="0" applyFont="1" applyAlignment="1"/>
    <xf numFmtId="0" fontId="8" fillId="0" borderId="16" xfId="0" applyFont="1" applyBorder="1" applyAlignment="1"/>
    <xf numFmtId="0" fontId="2" fillId="0" borderId="16" xfId="11" applyBorder="1"/>
    <xf numFmtId="0" fontId="2" fillId="0" borderId="1" xfId="11" applyBorder="1"/>
    <xf numFmtId="0" fontId="6" fillId="0" borderId="0" xfId="0" applyFont="1" applyAlignment="1">
      <alignment horizontal="justify" wrapText="1"/>
    </xf>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left" wrapText="1"/>
    </xf>
    <xf numFmtId="0" fontId="6" fillId="0" borderId="0" xfId="0" applyFont="1" applyAlignment="1">
      <alignment horizontal="center" wrapText="1"/>
    </xf>
    <xf numFmtId="0" fontId="5" fillId="0" borderId="1" xfId="3" applyFont="1" applyFill="1" applyBorder="1" applyAlignment="1">
      <alignment horizontal="center" vertical="center"/>
    </xf>
    <xf numFmtId="0" fontId="5" fillId="0" borderId="0" xfId="3" applyFont="1" applyFill="1" applyAlignment="1">
      <alignment horizontal="center" vertical="center" wrapText="1"/>
    </xf>
    <xf numFmtId="0" fontId="5" fillId="0" borderId="0" xfId="3" applyFont="1" applyFill="1" applyAlignment="1">
      <alignment horizontal="center" vertical="center"/>
    </xf>
    <xf numFmtId="0" fontId="5" fillId="0" borderId="0" xfId="3" applyFont="1" applyFill="1" applyAlignment="1">
      <alignment horizontal="left" vertical="center" wrapText="1"/>
    </xf>
    <xf numFmtId="0" fontId="5" fillId="0" borderId="1" xfId="3" applyFont="1" applyFill="1" applyBorder="1" applyAlignment="1">
      <alignment horizontal="center" vertical="center" wrapText="1"/>
    </xf>
    <xf numFmtId="0" fontId="5" fillId="0" borderId="5" xfId="3" applyFont="1" applyFill="1" applyBorder="1" applyAlignment="1">
      <alignment horizontal="center" vertical="center" wrapText="1"/>
    </xf>
    <xf numFmtId="0" fontId="5" fillId="0" borderId="12" xfId="3" applyFont="1" applyFill="1" applyBorder="1" applyAlignment="1">
      <alignment horizontal="center" vertical="center" wrapText="1"/>
    </xf>
    <xf numFmtId="0" fontId="5" fillId="0" borderId="2" xfId="3" applyFont="1" applyFill="1" applyBorder="1" applyAlignment="1">
      <alignment horizontal="center" vertical="center" wrapText="1"/>
    </xf>
    <xf numFmtId="0" fontId="5" fillId="0" borderId="4" xfId="3" applyFont="1" applyFill="1" applyBorder="1" applyAlignment="1">
      <alignment horizontal="center" vertical="center" wrapText="1"/>
    </xf>
    <xf numFmtId="0" fontId="5" fillId="0" borderId="3" xfId="3"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justify" wrapText="1"/>
    </xf>
    <xf numFmtId="0" fontId="5" fillId="0" borderId="0" xfId="0" applyFont="1" applyAlignment="1">
      <alignment horizontal="center"/>
    </xf>
    <xf numFmtId="0" fontId="8" fillId="0" borderId="4" xfId="0" applyFont="1" applyBorder="1" applyAlignment="1">
      <alignment horizontal="left" wrapText="1"/>
    </xf>
    <xf numFmtId="0" fontId="5" fillId="0" borderId="4" xfId="0" applyFont="1" applyBorder="1" applyAlignment="1">
      <alignment horizontal="left" wrapText="1"/>
    </xf>
    <xf numFmtId="0" fontId="5" fillId="0" borderId="9" xfId="0" applyFont="1" applyBorder="1" applyAlignment="1">
      <alignment horizontal="center"/>
    </xf>
    <xf numFmtId="0" fontId="5" fillId="0" borderId="11" xfId="0" applyFont="1" applyBorder="1" applyAlignment="1">
      <alignment horizontal="center"/>
    </xf>
    <xf numFmtId="0" fontId="5" fillId="0" borderId="6" xfId="0" applyFont="1" applyBorder="1" applyAlignment="1">
      <alignment horizontal="center"/>
    </xf>
    <xf numFmtId="0" fontId="5" fillId="0" borderId="14" xfId="0" applyFont="1" applyBorder="1" applyAlignment="1">
      <alignment horizontal="center"/>
    </xf>
    <xf numFmtId="0" fontId="5" fillId="0" borderId="5" xfId="0" applyFont="1" applyBorder="1" applyAlignment="1">
      <alignment horizontal="center"/>
    </xf>
    <xf numFmtId="0" fontId="5" fillId="0" borderId="12" xfId="0" applyFont="1" applyBorder="1" applyAlignment="1">
      <alignment horizontal="center"/>
    </xf>
    <xf numFmtId="0" fontId="5" fillId="0" borderId="4" xfId="0" applyFont="1" applyBorder="1" applyAlignment="1">
      <alignment horizontal="justify" vertical="top" wrapText="1"/>
    </xf>
    <xf numFmtId="0" fontId="5" fillId="0" borderId="4" xfId="0" applyFont="1" applyBorder="1" applyAlignment="1">
      <alignment horizontal="left" vertical="top" wrapText="1"/>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Border="1" applyAlignment="1">
      <alignment horizontal="left" vertical="top" wrapText="1"/>
    </xf>
    <xf numFmtId="0" fontId="5" fillId="0" borderId="9" xfId="0" applyFont="1" applyBorder="1" applyAlignment="1">
      <alignment horizontal="left" vertical="top" wrapText="1"/>
    </xf>
    <xf numFmtId="0" fontId="8" fillId="0" borderId="1" xfId="3" applyFont="1" applyBorder="1" applyAlignment="1">
      <alignment horizontal="center"/>
    </xf>
    <xf numFmtId="0" fontId="5" fillId="0" borderId="0" xfId="0" applyFont="1" applyAlignment="1">
      <alignment horizontal="justify" vertical="center" wrapText="1"/>
    </xf>
    <xf numFmtId="0" fontId="8" fillId="0" borderId="1" xfId="3" applyFont="1" applyBorder="1" applyAlignment="1">
      <alignment horizontal="center" vertical="center" wrapText="1"/>
    </xf>
    <xf numFmtId="0" fontId="11" fillId="0" borderId="0" xfId="7" applyFont="1" applyAlignment="1">
      <alignment horizontal="left"/>
    </xf>
    <xf numFmtId="0" fontId="11" fillId="0" borderId="0" xfId="7" applyFont="1" applyAlignment="1">
      <alignment horizontal="justify" vertical="top" wrapText="1"/>
    </xf>
    <xf numFmtId="0" fontId="11" fillId="0" borderId="0" xfId="7" applyFont="1" applyAlignment="1">
      <alignment horizontal="center"/>
    </xf>
    <xf numFmtId="0" fontId="13" fillId="0" borderId="0" xfId="7" applyFont="1" applyAlignment="1">
      <alignment horizontal="center"/>
    </xf>
    <xf numFmtId="0" fontId="11" fillId="0" borderId="0" xfId="7" applyFont="1" applyAlignment="1">
      <alignment horizontal="left" vertical="top"/>
    </xf>
    <xf numFmtId="0" fontId="10" fillId="0" borderId="0" xfId="7" applyFont="1" applyAlignment="1">
      <alignment horizontal="center"/>
    </xf>
    <xf numFmtId="0" fontId="11" fillId="0" borderId="16" xfId="7" applyFont="1" applyBorder="1" applyAlignment="1">
      <alignment horizontal="center"/>
    </xf>
    <xf numFmtId="0" fontId="11" fillId="0" borderId="0" xfId="7" applyFont="1" applyAlignment="1">
      <alignment horizontal="center" wrapText="1"/>
    </xf>
    <xf numFmtId="0" fontId="18" fillId="0" borderId="0" xfId="0" applyFont="1" applyAlignment="1">
      <alignment horizontal="center"/>
    </xf>
    <xf numFmtId="0" fontId="19" fillId="0" borderId="0" xfId="0" applyFont="1" applyAlignment="1">
      <alignment horizontal="center"/>
    </xf>
    <xf numFmtId="0" fontId="20" fillId="0" borderId="16" xfId="0" applyFont="1" applyBorder="1" applyAlignment="1">
      <alignment horizontal="center"/>
    </xf>
  </cellXfs>
  <cellStyles count="14">
    <cellStyle name="Comma" xfId="1" builtinId="3"/>
    <cellStyle name="Comma [0]" xfId="2" builtinId="6"/>
    <cellStyle name="Comma 2" xfId="5" xr:uid="{00000000-0005-0000-0000-000002000000}"/>
    <cellStyle name="Comma 3" xfId="6" xr:uid="{00000000-0005-0000-0000-000003000000}"/>
    <cellStyle name="Comma 4" xfId="10" xr:uid="{00000000-0005-0000-0000-000004000000}"/>
    <cellStyle name="Comma 5" xfId="13" xr:uid="{00000000-0005-0000-0000-000005000000}"/>
    <cellStyle name="Normal" xfId="0" builtinId="0"/>
    <cellStyle name="Normal 2" xfId="3" xr:uid="{00000000-0005-0000-0000-000007000000}"/>
    <cellStyle name="Normal 3" xfId="4" xr:uid="{00000000-0005-0000-0000-000008000000}"/>
    <cellStyle name="Normal 4" xfId="8" xr:uid="{00000000-0005-0000-0000-000009000000}"/>
    <cellStyle name="Normal 5" xfId="7" xr:uid="{00000000-0005-0000-0000-00000A000000}"/>
    <cellStyle name="Normal 6" xfId="11" xr:uid="{00000000-0005-0000-0000-00000B000000}"/>
    <cellStyle name="Percent 2" xfId="9" xr:uid="{00000000-0005-0000-0000-00000C000000}"/>
    <cellStyle name="Percent 3" xfId="12"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257176</xdr:colOff>
      <xdr:row>0</xdr:row>
      <xdr:rowOff>38100</xdr:rowOff>
    </xdr:from>
    <xdr:to>
      <xdr:col>6</xdr:col>
      <xdr:colOff>28576</xdr:colOff>
      <xdr:row>6</xdr:row>
      <xdr:rowOff>25090</xdr:rowOff>
    </xdr:to>
    <xdr:pic>
      <xdr:nvPicPr>
        <xdr:cNvPr id="1025" name="Picture 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447926" y="38100"/>
          <a:ext cx="1085850" cy="112999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20707</xdr:rowOff>
    </xdr:from>
    <xdr:to>
      <xdr:col>4</xdr:col>
      <xdr:colOff>20446</xdr:colOff>
      <xdr:row>4</xdr:row>
      <xdr:rowOff>196711</xdr:rowOff>
    </xdr:to>
    <xdr:pic>
      <xdr:nvPicPr>
        <xdr:cNvPr id="3" name="Picture 2" descr="LOGO (Kabupaten)">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a:srcRect/>
        <a:stretch>
          <a:fillRect/>
        </a:stretch>
      </xdr:blipFill>
      <xdr:spPr bwMode="auto">
        <a:xfrm>
          <a:off x="0" y="20707"/>
          <a:ext cx="828000" cy="114921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20DESA/5.APBDes/Lamp%20Apbdesa%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0DESA/Form%20Ikhtisar%20Dana%20Desa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20DESA/DATA-DATA/2.DOKUMEN%20INVENTARISASI%20ASSET%20SARPRAS/inventaris%20bangunan%20APB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LAMPIRAN APBDes 2017"/>
      <sheetName val="LAMPIRAN APBDes PERUBAHAN 2017"/>
      <sheetName val="ANALISIS"/>
      <sheetName val="BA PERUBAHAN"/>
      <sheetName val="PERS BPD"/>
      <sheetName val="DAFTAR HADIR MUSDES PERUBAHAN"/>
    </sheetNames>
    <sheetDataSet>
      <sheetData sheetId="0">
        <row r="1">
          <cell r="B1">
            <v>1245143500</v>
          </cell>
        </row>
        <row r="3">
          <cell r="B3">
            <v>787613000</v>
          </cell>
        </row>
        <row r="5">
          <cell r="C5">
            <v>16865000</v>
          </cell>
        </row>
        <row r="6">
          <cell r="B6">
            <v>273101000</v>
          </cell>
        </row>
        <row r="7">
          <cell r="B7">
            <v>35000000</v>
          </cell>
        </row>
        <row r="8">
          <cell r="B8">
            <v>50000000</v>
          </cell>
        </row>
        <row r="12">
          <cell r="B12">
            <v>12000000</v>
          </cell>
        </row>
        <row r="14">
          <cell r="B14">
            <v>65000000</v>
          </cell>
        </row>
        <row r="16">
          <cell r="B16">
            <v>77000000</v>
          </cell>
        </row>
        <row r="17">
          <cell r="B17">
            <v>5564500</v>
          </cell>
        </row>
        <row r="21">
          <cell r="B21">
            <v>3000000</v>
          </cell>
        </row>
        <row r="24">
          <cell r="B24">
            <v>3000000</v>
          </cell>
        </row>
        <row r="25">
          <cell r="B25">
            <v>7500000</v>
          </cell>
        </row>
        <row r="26">
          <cell r="B26">
            <v>2700000</v>
          </cell>
        </row>
        <row r="27">
          <cell r="B27">
            <v>2700000</v>
          </cell>
        </row>
        <row r="28">
          <cell r="B28">
            <v>10500000</v>
          </cell>
        </row>
        <row r="29">
          <cell r="B29">
            <v>3000000</v>
          </cell>
        </row>
        <row r="30">
          <cell r="B30">
            <v>11448000</v>
          </cell>
        </row>
        <row r="31">
          <cell r="B31">
            <v>22488000</v>
          </cell>
        </row>
        <row r="32">
          <cell r="B32">
            <v>122994000</v>
          </cell>
        </row>
        <row r="33">
          <cell r="B33">
            <v>2000000</v>
          </cell>
        </row>
        <row r="34">
          <cell r="B34">
            <v>20250000</v>
          </cell>
        </row>
        <row r="35">
          <cell r="B35">
            <v>3000000</v>
          </cell>
        </row>
        <row r="36">
          <cell r="B36">
            <v>10000000</v>
          </cell>
        </row>
        <row r="37">
          <cell r="B37">
            <v>3000000</v>
          </cell>
        </row>
        <row r="38">
          <cell r="B38">
            <v>4500000</v>
          </cell>
        </row>
        <row r="39">
          <cell r="B39">
            <v>5564500</v>
          </cell>
        </row>
        <row r="40">
          <cell r="B40">
            <v>12000000</v>
          </cell>
        </row>
        <row r="41">
          <cell r="B41">
            <v>4426920</v>
          </cell>
        </row>
        <row r="42">
          <cell r="B42">
            <v>9207996</v>
          </cell>
        </row>
        <row r="43">
          <cell r="B43">
            <v>2510000</v>
          </cell>
        </row>
        <row r="44">
          <cell r="B44">
            <v>256000</v>
          </cell>
        </row>
        <row r="47">
          <cell r="A47"/>
        </row>
        <row r="48">
          <cell r="A48" t="str">
            <v>2.BELANJA PEMBANGUNAN</v>
          </cell>
          <cell r="B48">
            <v>822613000</v>
          </cell>
        </row>
        <row r="49">
          <cell r="A49" t="str">
            <v>Rehab Ruang Pertemuan</v>
          </cell>
          <cell r="B49">
            <v>36000000</v>
          </cell>
          <cell r="E49">
            <v>3500000</v>
          </cell>
        </row>
        <row r="50">
          <cell r="A50" t="str">
            <v>Rabat Beton Dusun Sabrang (masjid Sabrang-Bompon)</v>
          </cell>
          <cell r="B50">
            <v>27500000</v>
          </cell>
        </row>
        <row r="51">
          <cell r="A51" t="str">
            <v>Pengerasan Jalan Dusun Bompon (RT. 028)</v>
          </cell>
          <cell r="B51">
            <v>27000000</v>
          </cell>
        </row>
        <row r="52">
          <cell r="A52" t="str">
            <v>Rabat Beton Dusun Salakan (RT. 023)</v>
          </cell>
          <cell r="B52">
            <v>59400000</v>
          </cell>
        </row>
        <row r="53">
          <cell r="A53" t="str">
            <v>Rabat Beton Dusun Tangkil (RT. 020)</v>
          </cell>
          <cell r="B53">
            <v>70500000</v>
          </cell>
        </row>
        <row r="54">
          <cell r="A54" t="str">
            <v>Rehab Jembatan Dusun Bleber (P Surohmad)</v>
          </cell>
          <cell r="B54">
            <v>71000000</v>
          </cell>
        </row>
        <row r="55">
          <cell r="A55" t="str">
            <v>Rabat Beton Dusun Ngemplak (P Matsarifudin)</v>
          </cell>
          <cell r="B55">
            <v>69000000</v>
          </cell>
        </row>
        <row r="56">
          <cell r="A56" t="str">
            <v>Talud Jalan Dusun Tuwanan (RT. 011)</v>
          </cell>
          <cell r="B56">
            <v>64000000</v>
          </cell>
        </row>
        <row r="57">
          <cell r="A57" t="str">
            <v>Rabat Beton Dusun Tuwanan RT. 016 (P Sudasi)</v>
          </cell>
          <cell r="B57">
            <v>12000000</v>
          </cell>
        </row>
        <row r="58">
          <cell r="A58" t="str">
            <v>Rabat Beton Dusun Tuwanan RT. 018 (Bu Markhamalah)</v>
          </cell>
          <cell r="B58">
            <v>76000000</v>
          </cell>
        </row>
        <row r="59">
          <cell r="A59" t="str">
            <v>Rehab Jembatan Dusun Salakan (P Yani)</v>
          </cell>
          <cell r="B59">
            <v>15000000</v>
          </cell>
        </row>
        <row r="60">
          <cell r="A60" t="str">
            <v>Rehab Gedung PKD</v>
          </cell>
          <cell r="B60">
            <v>37000000</v>
          </cell>
        </row>
        <row r="61">
          <cell r="A61" t="str">
            <v>Rabat Beton Dusun Ngemplak (RT. 005)</v>
          </cell>
          <cell r="B61">
            <v>55000000</v>
          </cell>
        </row>
        <row r="62">
          <cell r="A62" t="str">
            <v xml:space="preserve">Pemb Sarana dan Prasarana umum </v>
          </cell>
          <cell r="B62">
            <v>136713000</v>
          </cell>
        </row>
        <row r="63">
          <cell r="A63" t="str">
            <v>Rabat Beton Dusun Tuwanan (RT. 017)</v>
          </cell>
          <cell r="B63">
            <v>30000000</v>
          </cell>
        </row>
        <row r="64">
          <cell r="A64" t="str">
            <v>Peningkatan Sarana Air Bersih Dusun Bleber</v>
          </cell>
          <cell r="B64">
            <v>24000000</v>
          </cell>
        </row>
        <row r="66">
          <cell r="A66"/>
        </row>
        <row r="67">
          <cell r="A67" t="str">
            <v>3.PEMBINAAN MASYARAKAT</v>
          </cell>
          <cell r="B67">
            <v>3609000</v>
          </cell>
        </row>
        <row r="68">
          <cell r="A68" t="str">
            <v>Pembinaan PPKBD</v>
          </cell>
          <cell r="B68">
            <v>850000</v>
          </cell>
        </row>
        <row r="69">
          <cell r="A69" t="str">
            <v>Pembinaan LPMD</v>
          </cell>
          <cell r="B69">
            <v>2759000</v>
          </cell>
        </row>
        <row r="70">
          <cell r="A70"/>
        </row>
        <row r="71">
          <cell r="A71" t="str">
            <v>4.PEMBERDAYAAN MASYARAKAT</v>
          </cell>
          <cell r="B71">
            <v>152500000</v>
          </cell>
        </row>
        <row r="72">
          <cell r="A72" t="str">
            <v>Peningkatan Kapasitas POSYANDU</v>
          </cell>
          <cell r="B72">
            <v>30000000</v>
          </cell>
        </row>
        <row r="73">
          <cell r="A73" t="str">
            <v>Peningkatan Kapasitas GAPOKTAN</v>
          </cell>
          <cell r="B73">
            <v>5000000</v>
          </cell>
        </row>
        <row r="74">
          <cell r="A74" t="str">
            <v>Study Banding Perangkat dan Lembaga Desa</v>
          </cell>
          <cell r="B74">
            <v>21500000</v>
          </cell>
        </row>
        <row r="75">
          <cell r="A75" t="str">
            <v>Peringatan Hari Besar Nasional dan Agama</v>
          </cell>
          <cell r="B75">
            <v>20000000</v>
          </cell>
        </row>
        <row r="76">
          <cell r="A76" t="str">
            <v>Peningkatan Kapasitas Karang Taruna</v>
          </cell>
          <cell r="B76">
            <v>16000000</v>
          </cell>
        </row>
        <row r="77">
          <cell r="A77" t="str">
            <v>Peningkatan Kapasitas LINMAS</v>
          </cell>
          <cell r="B77">
            <v>10000000</v>
          </cell>
        </row>
        <row r="78">
          <cell r="A78" t="str">
            <v>Peningkatan Kapasitas PAUD</v>
          </cell>
          <cell r="B78">
            <v>20000000</v>
          </cell>
        </row>
        <row r="79">
          <cell r="A79" t="str">
            <v>Peningkatan Kapasitas PKK</v>
          </cell>
          <cell r="B79">
            <v>15000000</v>
          </cell>
        </row>
        <row r="80">
          <cell r="A80" t="str">
            <v>Peningkatan Kapasitas Kelompok Seni Rebana Dusun Sabrang Bompon</v>
          </cell>
          <cell r="B80">
            <v>5000000</v>
          </cell>
        </row>
        <row r="81">
          <cell r="A81" t="str">
            <v>Peningkatan Kapasitas Kelompok Wanita Tani (KWT) Melati Dusun Salakan</v>
          </cell>
          <cell r="B81">
            <v>5000000</v>
          </cell>
        </row>
        <row r="82">
          <cell r="A82" t="str">
            <v>Pembinaan KPMD</v>
          </cell>
          <cell r="B82">
            <v>5000000</v>
          </cell>
        </row>
        <row r="85">
          <cell r="B85">
            <v>0</v>
          </cell>
        </row>
      </sheetData>
      <sheetData sheetId="1"/>
      <sheetData sheetId="2">
        <row r="17">
          <cell r="G17">
            <v>1289774500</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khtisar"/>
      <sheetName val="Rekap LRA"/>
      <sheetName val="Kekayaan Desa"/>
    </sheetNames>
    <sheetDataSet>
      <sheetData sheetId="0"/>
      <sheetData sheetId="1"/>
      <sheetData sheetId="2"/>
      <sheetData sheetId="3">
        <row r="11">
          <cell r="F11">
            <v>2770000000</v>
          </cell>
        </row>
        <row r="14">
          <cell r="C14">
            <v>2025000000</v>
          </cell>
        </row>
        <row r="16">
          <cell r="E16">
            <v>320000000</v>
          </cell>
        </row>
        <row r="17">
          <cell r="D17">
            <v>22200000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sheetName val="2017"/>
      <sheetName val="Sheet3"/>
    </sheetNames>
    <sheetDataSet>
      <sheetData sheetId="0"/>
      <sheetData sheetId="1">
        <row r="25">
          <cell r="E25">
            <v>897854411</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8:J97"/>
  <sheetViews>
    <sheetView view="pageLayout" topLeftCell="A98" workbookViewId="0">
      <selection activeCell="A100" sqref="A100"/>
    </sheetView>
  </sheetViews>
  <sheetFormatPr defaultRowHeight="15" x14ac:dyDescent="0.25"/>
  <cols>
    <col min="1" max="1" width="16.140625" customWidth="1"/>
    <col min="2" max="2" width="2.5703125" customWidth="1"/>
    <col min="3" max="3" width="3.5703125" customWidth="1"/>
    <col min="8" max="8" width="2.7109375" customWidth="1"/>
    <col min="9" max="9" width="4.28515625" customWidth="1"/>
    <col min="10" max="10" width="23.28515625" customWidth="1"/>
  </cols>
  <sheetData>
    <row r="8" spans="1:10" ht="15.75" x14ac:dyDescent="0.25">
      <c r="A8" s="147" t="s">
        <v>243</v>
      </c>
      <c r="B8" s="147"/>
      <c r="C8" s="147"/>
      <c r="D8" s="147"/>
      <c r="E8" s="147"/>
      <c r="F8" s="147"/>
      <c r="G8" s="147"/>
      <c r="H8" s="147"/>
      <c r="I8" s="147"/>
      <c r="J8" s="147"/>
    </row>
    <row r="9" spans="1:10" ht="15.75" x14ac:dyDescent="0.25">
      <c r="A9" s="144" t="s">
        <v>239</v>
      </c>
      <c r="B9" s="144"/>
      <c r="C9" s="144"/>
      <c r="D9" s="144"/>
      <c r="E9" s="144"/>
      <c r="F9" s="144"/>
      <c r="G9" s="144"/>
      <c r="H9" s="144"/>
      <c r="I9" s="144"/>
      <c r="J9" s="144"/>
    </row>
    <row r="10" spans="1:10" ht="15.75" x14ac:dyDescent="0.25">
      <c r="A10" s="7"/>
      <c r="B10" s="7"/>
      <c r="C10" s="7"/>
      <c r="D10" s="7"/>
      <c r="E10" s="7"/>
      <c r="F10" s="7"/>
      <c r="G10" s="7"/>
      <c r="H10" s="7"/>
      <c r="I10" s="7"/>
      <c r="J10" s="7"/>
    </row>
    <row r="11" spans="1:10" ht="15.75" x14ac:dyDescent="0.25">
      <c r="A11" s="144" t="s">
        <v>27</v>
      </c>
      <c r="B11" s="144"/>
      <c r="C11" s="144"/>
      <c r="D11" s="144"/>
      <c r="E11" s="144"/>
      <c r="F11" s="144"/>
      <c r="G11" s="144"/>
      <c r="H11" s="144"/>
      <c r="I11" s="144"/>
      <c r="J11" s="144"/>
    </row>
    <row r="12" spans="1:10" ht="15.75" x14ac:dyDescent="0.25">
      <c r="A12" s="7"/>
      <c r="B12" s="7"/>
      <c r="C12" s="7"/>
      <c r="D12" s="7"/>
      <c r="E12" s="7"/>
      <c r="F12" s="7"/>
      <c r="G12" s="7"/>
      <c r="H12" s="7"/>
      <c r="I12" s="7"/>
      <c r="J12" s="7"/>
    </row>
    <row r="13" spans="1:10" ht="15.75" x14ac:dyDescent="0.25">
      <c r="A13" s="144" t="s">
        <v>28</v>
      </c>
      <c r="B13" s="144"/>
      <c r="C13" s="144"/>
      <c r="D13" s="144"/>
      <c r="E13" s="144"/>
      <c r="F13" s="144"/>
      <c r="G13" s="144"/>
      <c r="H13" s="144"/>
      <c r="I13" s="144"/>
      <c r="J13" s="144"/>
    </row>
    <row r="14" spans="1:10" ht="15.75" x14ac:dyDescent="0.25">
      <c r="A14" s="144" t="s">
        <v>29</v>
      </c>
      <c r="B14" s="144"/>
      <c r="C14" s="144"/>
      <c r="D14" s="144"/>
      <c r="E14" s="144"/>
      <c r="F14" s="144"/>
      <c r="G14" s="144"/>
      <c r="H14" s="144"/>
      <c r="I14" s="144"/>
      <c r="J14" s="144"/>
    </row>
    <row r="15" spans="1:10" ht="15.75" x14ac:dyDescent="0.25">
      <c r="A15" s="144" t="s">
        <v>221</v>
      </c>
      <c r="B15" s="144"/>
      <c r="C15" s="144"/>
      <c r="D15" s="144"/>
      <c r="E15" s="144"/>
      <c r="F15" s="144"/>
      <c r="G15" s="144"/>
      <c r="H15" s="144"/>
      <c r="I15" s="144"/>
      <c r="J15" s="144"/>
    </row>
    <row r="16" spans="1:10" ht="15.75" x14ac:dyDescent="0.25">
      <c r="A16" s="7"/>
      <c r="B16" s="7"/>
      <c r="C16" s="7"/>
      <c r="D16" s="7"/>
      <c r="E16" s="7"/>
      <c r="F16" s="7"/>
      <c r="G16" s="7"/>
      <c r="H16" s="7"/>
      <c r="I16" s="7"/>
      <c r="J16" s="7"/>
    </row>
    <row r="17" spans="1:10" ht="15.75" x14ac:dyDescent="0.25">
      <c r="A17" s="144" t="s">
        <v>30</v>
      </c>
      <c r="B17" s="144"/>
      <c r="C17" s="144"/>
      <c r="D17" s="144"/>
      <c r="E17" s="144"/>
      <c r="F17" s="144"/>
      <c r="G17" s="144"/>
      <c r="H17" s="144"/>
      <c r="I17" s="144"/>
      <c r="J17" s="144"/>
    </row>
    <row r="18" spans="1:10" ht="15.75" x14ac:dyDescent="0.25">
      <c r="A18" s="7"/>
      <c r="B18" s="7"/>
      <c r="C18" s="7"/>
      <c r="D18" s="7"/>
      <c r="E18" s="7"/>
      <c r="F18" s="7"/>
      <c r="G18" s="7"/>
      <c r="H18" s="7"/>
      <c r="I18" s="7"/>
      <c r="J18" s="7"/>
    </row>
    <row r="19" spans="1:10" ht="15.75" x14ac:dyDescent="0.25">
      <c r="A19" s="144" t="s">
        <v>244</v>
      </c>
      <c r="B19" s="144"/>
      <c r="C19" s="144"/>
      <c r="D19" s="144"/>
      <c r="E19" s="144"/>
      <c r="F19" s="144"/>
      <c r="G19" s="144"/>
      <c r="H19" s="144"/>
      <c r="I19" s="144"/>
      <c r="J19" s="144"/>
    </row>
    <row r="20" spans="1:10" ht="15.75" x14ac:dyDescent="0.25">
      <c r="A20" s="7"/>
      <c r="B20" s="7"/>
      <c r="C20" s="7"/>
      <c r="D20" s="7"/>
      <c r="E20" s="7"/>
      <c r="F20" s="7"/>
      <c r="G20" s="7"/>
      <c r="H20" s="7"/>
      <c r="I20" s="7"/>
      <c r="J20" s="7"/>
    </row>
    <row r="21" spans="1:10" ht="94.5" customHeight="1" x14ac:dyDescent="0.25">
      <c r="A21" s="8" t="s">
        <v>31</v>
      </c>
      <c r="B21" s="8" t="s">
        <v>32</v>
      </c>
      <c r="C21" s="66" t="s">
        <v>34</v>
      </c>
      <c r="D21" s="143" t="s">
        <v>259</v>
      </c>
      <c r="E21" s="143"/>
      <c r="F21" s="143"/>
      <c r="G21" s="143"/>
      <c r="H21" s="143"/>
      <c r="I21" s="143"/>
      <c r="J21" s="143"/>
    </row>
    <row r="22" spans="1:10" ht="78.75" customHeight="1" x14ac:dyDescent="0.25">
      <c r="A22" s="8"/>
      <c r="B22" s="8"/>
      <c r="C22" s="66" t="s">
        <v>35</v>
      </c>
      <c r="D22" s="143" t="s">
        <v>260</v>
      </c>
      <c r="E22" s="143"/>
      <c r="F22" s="143"/>
      <c r="G22" s="143"/>
      <c r="H22" s="143"/>
      <c r="I22" s="143"/>
      <c r="J22" s="143"/>
    </row>
    <row r="23" spans="1:10" ht="78.75" customHeight="1" x14ac:dyDescent="0.25">
      <c r="A23" s="8"/>
      <c r="B23" s="8"/>
      <c r="C23" s="66" t="s">
        <v>36</v>
      </c>
      <c r="D23" s="143" t="s">
        <v>261</v>
      </c>
      <c r="E23" s="143"/>
      <c r="F23" s="143"/>
      <c r="G23" s="143"/>
      <c r="H23" s="143"/>
      <c r="I23" s="143"/>
      <c r="J23" s="143"/>
    </row>
    <row r="24" spans="1:10" ht="15.75" x14ac:dyDescent="0.25">
      <c r="A24" s="7"/>
      <c r="B24" s="7"/>
      <c r="C24" s="7"/>
      <c r="D24" s="7"/>
      <c r="E24" s="7"/>
      <c r="F24" s="7"/>
      <c r="G24" s="7"/>
      <c r="H24" s="7"/>
      <c r="I24" s="7"/>
      <c r="J24" s="7"/>
    </row>
    <row r="25" spans="1:10" ht="63.75" customHeight="1" x14ac:dyDescent="0.25">
      <c r="A25" s="8" t="s">
        <v>33</v>
      </c>
      <c r="B25" s="8" t="s">
        <v>32</v>
      </c>
      <c r="C25" s="9" t="s">
        <v>34</v>
      </c>
      <c r="D25" s="143" t="s">
        <v>210</v>
      </c>
      <c r="E25" s="143"/>
      <c r="F25" s="143"/>
      <c r="G25" s="143"/>
      <c r="H25" s="143"/>
      <c r="I25" s="143"/>
      <c r="J25" s="143"/>
    </row>
    <row r="26" spans="1:10" ht="174.75" customHeight="1" x14ac:dyDescent="0.25">
      <c r="A26" s="8"/>
      <c r="B26" s="8"/>
      <c r="C26" s="8" t="s">
        <v>35</v>
      </c>
      <c r="D26" s="143" t="s">
        <v>128</v>
      </c>
      <c r="E26" s="143"/>
      <c r="F26" s="143"/>
      <c r="G26" s="143"/>
      <c r="H26" s="143"/>
      <c r="I26" s="143"/>
      <c r="J26" s="143"/>
    </row>
    <row r="27" spans="1:10" ht="174" customHeight="1" x14ac:dyDescent="0.25">
      <c r="A27" s="8"/>
      <c r="B27" s="8"/>
      <c r="C27" s="8" t="s">
        <v>36</v>
      </c>
      <c r="D27" s="143" t="s">
        <v>211</v>
      </c>
      <c r="E27" s="143"/>
      <c r="F27" s="143"/>
      <c r="G27" s="143"/>
      <c r="H27" s="143"/>
      <c r="I27" s="143"/>
      <c r="J27" s="143"/>
    </row>
    <row r="28" spans="1:10" ht="46.5" customHeight="1" x14ac:dyDescent="0.25">
      <c r="A28" s="8"/>
      <c r="B28" s="8"/>
      <c r="C28" s="8">
        <v>4</v>
      </c>
      <c r="D28" s="143" t="s">
        <v>212</v>
      </c>
      <c r="E28" s="143"/>
      <c r="F28" s="143"/>
      <c r="G28" s="143"/>
      <c r="H28" s="143"/>
      <c r="I28" s="143"/>
      <c r="J28" s="143"/>
    </row>
    <row r="29" spans="1:10" ht="110.25" customHeight="1" x14ac:dyDescent="0.25">
      <c r="A29" s="8"/>
      <c r="B29" s="8"/>
      <c r="C29" s="46" t="s">
        <v>38</v>
      </c>
      <c r="D29" s="143" t="s">
        <v>350</v>
      </c>
      <c r="E29" s="143"/>
      <c r="F29" s="143"/>
      <c r="G29" s="143"/>
      <c r="H29" s="143"/>
      <c r="I29" s="143"/>
      <c r="J29" s="143"/>
    </row>
    <row r="30" spans="1:10" ht="15.75" x14ac:dyDescent="0.25">
      <c r="A30" s="7"/>
      <c r="B30" s="7"/>
      <c r="C30" s="7"/>
      <c r="D30" s="7"/>
      <c r="E30" s="7"/>
      <c r="F30" s="7"/>
      <c r="G30" s="7"/>
      <c r="H30" s="7"/>
      <c r="I30" s="7"/>
      <c r="J30" s="7"/>
    </row>
    <row r="31" spans="1:10" ht="15.75" x14ac:dyDescent="0.25">
      <c r="A31" s="7"/>
      <c r="B31" s="7"/>
      <c r="C31" s="7"/>
      <c r="D31" s="7"/>
      <c r="E31" s="7"/>
      <c r="F31" s="7"/>
      <c r="G31" s="7"/>
      <c r="H31" s="7"/>
      <c r="I31" s="7"/>
      <c r="J31" s="7"/>
    </row>
    <row r="32" spans="1:10" ht="15.75" x14ac:dyDescent="0.25">
      <c r="A32" s="144" t="s">
        <v>39</v>
      </c>
      <c r="B32" s="144"/>
      <c r="C32" s="144"/>
      <c r="D32" s="144"/>
      <c r="E32" s="144"/>
      <c r="F32" s="144"/>
      <c r="G32" s="144"/>
      <c r="H32" s="144"/>
      <c r="I32" s="144"/>
      <c r="J32" s="144"/>
    </row>
    <row r="33" spans="1:10" ht="15.75" x14ac:dyDescent="0.25">
      <c r="A33" s="38"/>
      <c r="B33" s="38"/>
      <c r="C33" s="38"/>
      <c r="D33" s="38"/>
      <c r="E33" s="38"/>
      <c r="F33" s="38"/>
      <c r="G33" s="38"/>
      <c r="H33" s="38"/>
      <c r="I33" s="38"/>
      <c r="J33" s="38"/>
    </row>
    <row r="34" spans="1:10" ht="15.75" x14ac:dyDescent="0.25">
      <c r="A34" s="144" t="s">
        <v>245</v>
      </c>
      <c r="B34" s="144"/>
      <c r="C34" s="144"/>
      <c r="D34" s="144"/>
      <c r="E34" s="144"/>
      <c r="F34" s="144"/>
      <c r="G34" s="144"/>
      <c r="H34" s="144"/>
      <c r="I34" s="144"/>
      <c r="J34" s="144"/>
    </row>
    <row r="35" spans="1:10" ht="15.75" x14ac:dyDescent="0.25">
      <c r="A35" s="38"/>
      <c r="B35" s="38"/>
      <c r="C35" s="38"/>
      <c r="D35" s="38"/>
      <c r="E35" s="38"/>
      <c r="F35" s="38"/>
      <c r="G35" s="38"/>
      <c r="H35" s="38"/>
      <c r="I35" s="38"/>
      <c r="J35" s="38"/>
    </row>
    <row r="36" spans="1:10" ht="15.75" x14ac:dyDescent="0.25">
      <c r="A36" s="144" t="s">
        <v>40</v>
      </c>
      <c r="B36" s="144"/>
      <c r="C36" s="144"/>
      <c r="D36" s="144"/>
      <c r="E36" s="144"/>
      <c r="F36" s="144"/>
      <c r="G36" s="144"/>
      <c r="H36" s="144"/>
      <c r="I36" s="144"/>
      <c r="J36" s="144"/>
    </row>
    <row r="37" spans="1:10" ht="15.75" x14ac:dyDescent="0.25">
      <c r="A37" s="10"/>
      <c r="B37" s="10"/>
      <c r="C37" s="10"/>
      <c r="D37" s="10"/>
      <c r="E37" s="10"/>
      <c r="F37" s="10"/>
      <c r="G37" s="10"/>
      <c r="H37" s="10"/>
      <c r="I37" s="10"/>
      <c r="J37" s="10"/>
    </row>
    <row r="38" spans="1:10" ht="111" customHeight="1" x14ac:dyDescent="0.25">
      <c r="A38" s="8" t="s">
        <v>41</v>
      </c>
      <c r="B38" s="8"/>
      <c r="C38" s="8" t="s">
        <v>32</v>
      </c>
      <c r="D38" s="143" t="s">
        <v>246</v>
      </c>
      <c r="E38" s="143"/>
      <c r="F38" s="143"/>
      <c r="G38" s="143"/>
      <c r="H38" s="143"/>
      <c r="I38" s="143"/>
      <c r="J38" s="143"/>
    </row>
    <row r="39" spans="1:10" ht="15.75" x14ac:dyDescent="0.25">
      <c r="A39" s="7"/>
      <c r="B39" s="7"/>
      <c r="C39" s="7"/>
      <c r="D39" s="7"/>
      <c r="E39" s="7"/>
      <c r="F39" s="7"/>
      <c r="G39" s="7"/>
      <c r="H39" s="7"/>
      <c r="I39" s="7"/>
      <c r="J39" s="7"/>
    </row>
    <row r="40" spans="1:10" ht="15.75" x14ac:dyDescent="0.25">
      <c r="A40" s="144" t="s">
        <v>42</v>
      </c>
      <c r="B40" s="144"/>
      <c r="C40" s="144"/>
      <c r="D40" s="144"/>
      <c r="E40" s="144"/>
      <c r="F40" s="144"/>
      <c r="G40" s="144"/>
      <c r="H40" s="144"/>
      <c r="I40" s="144"/>
      <c r="J40" s="144"/>
    </row>
    <row r="41" spans="1:10" ht="15.75" x14ac:dyDescent="0.25">
      <c r="A41" s="7"/>
      <c r="B41" s="7"/>
      <c r="C41" s="7"/>
      <c r="D41" s="7"/>
      <c r="E41" s="7"/>
      <c r="F41" s="7"/>
      <c r="G41" s="7"/>
      <c r="H41" s="7"/>
      <c r="I41" s="7"/>
      <c r="J41" s="7"/>
    </row>
    <row r="42" spans="1:10" ht="31.5" customHeight="1" x14ac:dyDescent="0.25">
      <c r="A42" s="143" t="s">
        <v>262</v>
      </c>
      <c r="B42" s="143"/>
      <c r="C42" s="143"/>
      <c r="D42" s="143"/>
      <c r="E42" s="143"/>
      <c r="F42" s="143"/>
      <c r="G42" s="143"/>
      <c r="H42" s="143"/>
      <c r="I42" s="143"/>
      <c r="J42" s="143"/>
    </row>
    <row r="43" spans="1:10" ht="15.75" customHeight="1" x14ac:dyDescent="0.25">
      <c r="A43" s="37"/>
      <c r="B43" s="37"/>
      <c r="C43" s="37"/>
      <c r="D43" s="37"/>
      <c r="E43" s="37"/>
      <c r="F43" s="37"/>
      <c r="G43" s="37"/>
      <c r="H43" s="37"/>
      <c r="I43" s="37"/>
      <c r="J43" s="37"/>
    </row>
    <row r="44" spans="1:10" ht="15.75" x14ac:dyDescent="0.25">
      <c r="A44" s="7" t="s">
        <v>43</v>
      </c>
      <c r="B44" s="7"/>
      <c r="C44" s="7"/>
      <c r="D44" s="7"/>
      <c r="E44" s="7"/>
      <c r="F44" s="7"/>
      <c r="G44" s="7"/>
      <c r="H44" s="7"/>
      <c r="I44" s="7" t="s">
        <v>46</v>
      </c>
      <c r="J44" s="12">
        <f>'Lamp Perubahan (2)'!G17</f>
        <v>1289774500</v>
      </c>
    </row>
    <row r="45" spans="1:10" ht="15.75" x14ac:dyDescent="0.25">
      <c r="A45" s="7"/>
      <c r="B45" s="7"/>
      <c r="C45" s="7"/>
      <c r="D45" s="7"/>
      <c r="E45" s="7"/>
      <c r="F45" s="7"/>
      <c r="G45" s="7"/>
      <c r="H45" s="7"/>
      <c r="I45" s="7"/>
      <c r="J45" s="12"/>
    </row>
    <row r="46" spans="1:10" ht="15.75" x14ac:dyDescent="0.25">
      <c r="A46" s="7" t="s">
        <v>44</v>
      </c>
      <c r="B46" s="7"/>
      <c r="C46" s="7"/>
      <c r="D46" s="7"/>
      <c r="E46" s="7"/>
      <c r="F46" s="7"/>
      <c r="G46" s="7"/>
      <c r="H46" s="7"/>
      <c r="I46" s="7"/>
      <c r="J46" s="12"/>
    </row>
    <row r="47" spans="1:10" ht="15.75" x14ac:dyDescent="0.25">
      <c r="A47" s="7" t="s">
        <v>45</v>
      </c>
      <c r="B47" s="7"/>
      <c r="C47" s="7"/>
      <c r="D47" s="7"/>
      <c r="E47" s="7"/>
      <c r="F47" s="7"/>
      <c r="I47" s="7" t="s">
        <v>46</v>
      </c>
      <c r="J47" s="12">
        <f>'Lamp Perubahan (2)'!G48</f>
        <v>237601089</v>
      </c>
    </row>
    <row r="48" spans="1:10" ht="15.75" x14ac:dyDescent="0.25">
      <c r="A48" s="7" t="s">
        <v>47</v>
      </c>
      <c r="B48" s="7"/>
      <c r="C48" s="7"/>
      <c r="D48" s="7"/>
      <c r="E48" s="7"/>
      <c r="F48" s="7"/>
      <c r="I48" s="7" t="s">
        <v>46</v>
      </c>
      <c r="J48" s="12">
        <f>'Lamp Perubahan (2)'!G124</f>
        <v>897854411</v>
      </c>
    </row>
    <row r="49" spans="1:10" ht="15.75" x14ac:dyDescent="0.25">
      <c r="A49" s="7" t="s">
        <v>48</v>
      </c>
      <c r="B49" s="7"/>
      <c r="C49" s="7"/>
      <c r="D49" s="7"/>
      <c r="E49" s="7"/>
      <c r="F49" s="7"/>
      <c r="I49" s="7" t="s">
        <v>46</v>
      </c>
      <c r="J49" s="12">
        <f>'Lamp Perubahan (2)'!G453</f>
        <v>3609000</v>
      </c>
    </row>
    <row r="50" spans="1:10" ht="15.75" x14ac:dyDescent="0.25">
      <c r="A50" s="7" t="s">
        <v>49</v>
      </c>
      <c r="B50" s="7"/>
      <c r="C50" s="7"/>
      <c r="D50" s="7"/>
      <c r="E50" s="7"/>
      <c r="F50" s="7"/>
      <c r="I50" s="7" t="s">
        <v>46</v>
      </c>
      <c r="J50" s="12">
        <f>'Lamp Perubahan (2)'!G466</f>
        <v>153710000</v>
      </c>
    </row>
    <row r="51" spans="1:10" ht="15.75" x14ac:dyDescent="0.25">
      <c r="A51" s="7" t="s">
        <v>50</v>
      </c>
      <c r="B51" s="7"/>
      <c r="C51" s="7"/>
      <c r="D51" s="7"/>
      <c r="E51" s="7"/>
      <c r="F51" s="7"/>
      <c r="I51" s="7" t="s">
        <v>46</v>
      </c>
      <c r="J51" s="12">
        <v>0</v>
      </c>
    </row>
    <row r="52" spans="1:10" ht="15.75" x14ac:dyDescent="0.25">
      <c r="A52" s="7" t="s">
        <v>51</v>
      </c>
      <c r="B52" s="7"/>
      <c r="C52" s="7"/>
      <c r="D52" s="7"/>
      <c r="E52" s="7"/>
      <c r="F52" s="7"/>
      <c r="I52" s="7" t="s">
        <v>46</v>
      </c>
      <c r="J52" s="14">
        <f>SUM(J47:J51)</f>
        <v>1292774500</v>
      </c>
    </row>
    <row r="53" spans="1:10" ht="15.75" x14ac:dyDescent="0.25">
      <c r="A53" s="7" t="s">
        <v>52</v>
      </c>
      <c r="B53" s="7"/>
      <c r="C53" s="7"/>
      <c r="D53" s="7"/>
      <c r="E53" s="7"/>
      <c r="F53" s="7"/>
      <c r="I53" s="7" t="s">
        <v>46</v>
      </c>
      <c r="J53" s="12">
        <f>J44-J52</f>
        <v>-3000000</v>
      </c>
    </row>
    <row r="54" spans="1:10" ht="15.75" x14ac:dyDescent="0.25">
      <c r="A54" s="7"/>
      <c r="B54" s="7"/>
      <c r="C54" s="7"/>
      <c r="D54" s="7"/>
      <c r="E54" s="7"/>
      <c r="F54" s="7"/>
      <c r="I54" s="7"/>
      <c r="J54" s="12"/>
    </row>
    <row r="55" spans="1:10" ht="15.75" x14ac:dyDescent="0.25">
      <c r="A55" s="7" t="s">
        <v>53</v>
      </c>
      <c r="B55" s="7"/>
      <c r="C55" s="7"/>
      <c r="D55" s="7"/>
      <c r="E55" s="7"/>
      <c r="F55" s="7"/>
      <c r="G55" s="7"/>
      <c r="H55" s="7"/>
      <c r="I55" s="7"/>
      <c r="J55" s="13"/>
    </row>
    <row r="56" spans="1:10" ht="15.75" x14ac:dyDescent="0.25">
      <c r="A56" s="7" t="s">
        <v>54</v>
      </c>
      <c r="B56" s="7"/>
      <c r="C56" s="7"/>
      <c r="D56" s="7"/>
      <c r="E56" s="7"/>
      <c r="F56" s="7"/>
      <c r="H56" s="7"/>
      <c r="I56" s="7" t="s">
        <v>46</v>
      </c>
      <c r="J56" s="45">
        <f>'Lamp Perubahan (2)'!G570</f>
        <v>3000000</v>
      </c>
    </row>
    <row r="57" spans="1:10" ht="15.75" x14ac:dyDescent="0.25">
      <c r="A57" s="7" t="s">
        <v>55</v>
      </c>
      <c r="B57" s="7"/>
      <c r="C57" s="7"/>
      <c r="D57" s="7"/>
      <c r="E57" s="7"/>
      <c r="F57" s="7"/>
      <c r="H57" s="7"/>
      <c r="I57" s="7" t="s">
        <v>46</v>
      </c>
      <c r="J57" s="45">
        <f>'Lamp Perubahan (2)'!F570</f>
        <v>3000000</v>
      </c>
    </row>
    <row r="58" spans="1:10" ht="15.75" x14ac:dyDescent="0.25">
      <c r="A58" s="7" t="s">
        <v>56</v>
      </c>
      <c r="B58" s="7"/>
      <c r="C58" s="7"/>
      <c r="D58" s="7"/>
      <c r="E58" s="7"/>
      <c r="F58" s="7"/>
      <c r="H58" s="7"/>
      <c r="I58" s="7" t="s">
        <v>46</v>
      </c>
      <c r="J58" s="45">
        <f>J56-J57</f>
        <v>0</v>
      </c>
    </row>
    <row r="59" spans="1:10" ht="15.75" x14ac:dyDescent="0.25">
      <c r="A59" s="7"/>
      <c r="B59" s="7"/>
      <c r="C59" s="7"/>
      <c r="D59" s="7"/>
      <c r="E59" s="7"/>
      <c r="F59" s="7"/>
      <c r="G59" s="7"/>
      <c r="H59" s="7"/>
      <c r="I59" s="7"/>
      <c r="J59" s="7"/>
    </row>
    <row r="60" spans="1:10" ht="15.75" x14ac:dyDescent="0.25">
      <c r="A60" s="144" t="s">
        <v>57</v>
      </c>
      <c r="B60" s="144"/>
      <c r="C60" s="144"/>
      <c r="D60" s="144"/>
      <c r="E60" s="144"/>
      <c r="F60" s="144"/>
      <c r="G60" s="144"/>
      <c r="H60" s="144"/>
      <c r="I60" s="144"/>
      <c r="J60" s="144"/>
    </row>
    <row r="61" spans="1:10" ht="15.75" x14ac:dyDescent="0.25">
      <c r="A61" s="7"/>
      <c r="B61" s="7"/>
      <c r="C61" s="7"/>
      <c r="D61" s="7"/>
      <c r="E61" s="7"/>
      <c r="F61" s="7"/>
      <c r="G61" s="7"/>
      <c r="H61" s="7"/>
      <c r="I61" s="7"/>
      <c r="J61" s="7"/>
    </row>
    <row r="62" spans="1:10" ht="47.25" customHeight="1" x14ac:dyDescent="0.25">
      <c r="A62" s="143" t="s">
        <v>129</v>
      </c>
      <c r="B62" s="143"/>
      <c r="C62" s="143"/>
      <c r="D62" s="143"/>
      <c r="E62" s="143"/>
      <c r="F62" s="143"/>
      <c r="G62" s="143"/>
      <c r="H62" s="143"/>
      <c r="I62" s="143"/>
      <c r="J62" s="143"/>
    </row>
    <row r="63" spans="1:10" ht="13.5" customHeight="1" x14ac:dyDescent="0.25">
      <c r="A63" s="11"/>
      <c r="B63" s="11"/>
      <c r="C63" s="11"/>
      <c r="D63" s="11"/>
      <c r="E63" s="11"/>
      <c r="F63" s="11"/>
      <c r="G63" s="11"/>
      <c r="H63" s="11"/>
      <c r="I63" s="11"/>
      <c r="J63" s="11"/>
    </row>
    <row r="64" spans="1:10" ht="30" customHeight="1" x14ac:dyDescent="0.25">
      <c r="A64" s="8" t="s">
        <v>58</v>
      </c>
      <c r="B64" s="8" t="s">
        <v>32</v>
      </c>
      <c r="C64" s="143" t="s">
        <v>233</v>
      </c>
      <c r="D64" s="143"/>
      <c r="E64" s="143"/>
      <c r="F64" s="143"/>
      <c r="G64" s="143"/>
      <c r="H64" s="143"/>
      <c r="I64" s="143"/>
      <c r="J64" s="143"/>
    </row>
    <row r="65" spans="1:10" ht="15" customHeight="1" x14ac:dyDescent="0.25">
      <c r="A65" s="44" t="s">
        <v>59</v>
      </c>
      <c r="B65" s="8"/>
      <c r="C65" s="146" t="s">
        <v>234</v>
      </c>
      <c r="D65" s="146"/>
      <c r="E65" s="146"/>
      <c r="F65" s="146"/>
      <c r="G65" s="146"/>
      <c r="H65" s="146"/>
      <c r="I65" s="146"/>
      <c r="J65" s="146"/>
    </row>
    <row r="66" spans="1:10" ht="30.75" customHeight="1" x14ac:dyDescent="0.25">
      <c r="A66" s="8" t="s">
        <v>185</v>
      </c>
      <c r="B66" s="8" t="s">
        <v>32</v>
      </c>
      <c r="C66" s="143" t="s">
        <v>235</v>
      </c>
      <c r="D66" s="143"/>
      <c r="E66" s="143"/>
      <c r="F66" s="143"/>
      <c r="G66" s="143"/>
      <c r="H66" s="143"/>
      <c r="I66" s="143"/>
      <c r="J66" s="143"/>
    </row>
    <row r="67" spans="1:10" ht="33" customHeight="1" x14ac:dyDescent="0.25">
      <c r="A67" s="8" t="s">
        <v>213</v>
      </c>
      <c r="B67" s="8" t="s">
        <v>32</v>
      </c>
      <c r="C67" s="143" t="s">
        <v>236</v>
      </c>
      <c r="D67" s="143"/>
      <c r="E67" s="143"/>
      <c r="F67" s="143"/>
      <c r="G67" s="143"/>
      <c r="H67" s="143"/>
      <c r="I67" s="143"/>
      <c r="J67" s="143"/>
    </row>
    <row r="68" spans="1:10" ht="15.75" x14ac:dyDescent="0.25">
      <c r="A68" s="8"/>
      <c r="B68" s="8"/>
      <c r="C68" s="65"/>
      <c r="D68" s="65"/>
      <c r="E68" s="65"/>
      <c r="F68" s="65"/>
      <c r="G68" s="65"/>
      <c r="H68" s="65"/>
      <c r="I68" s="65"/>
      <c r="J68" s="65"/>
    </row>
    <row r="69" spans="1:10" ht="15.75" x14ac:dyDescent="0.25">
      <c r="A69" s="144" t="s">
        <v>60</v>
      </c>
      <c r="B69" s="144"/>
      <c r="C69" s="144"/>
      <c r="D69" s="144"/>
      <c r="E69" s="144"/>
      <c r="F69" s="144"/>
      <c r="G69" s="144"/>
      <c r="H69" s="144"/>
      <c r="I69" s="144"/>
      <c r="J69" s="144"/>
    </row>
    <row r="70" spans="1:10" ht="15.75" x14ac:dyDescent="0.25">
      <c r="A70" s="38"/>
      <c r="B70" s="38"/>
      <c r="C70" s="38"/>
      <c r="D70" s="38"/>
      <c r="E70" s="38"/>
      <c r="F70" s="38"/>
      <c r="G70" s="38"/>
      <c r="H70" s="38"/>
      <c r="I70" s="38"/>
      <c r="J70" s="38"/>
    </row>
    <row r="71" spans="1:10" ht="34.5" customHeight="1" x14ac:dyDescent="0.25">
      <c r="A71" s="143" t="s">
        <v>61</v>
      </c>
      <c r="B71" s="143"/>
      <c r="C71" s="143"/>
      <c r="D71" s="143"/>
      <c r="E71" s="143"/>
      <c r="F71" s="143"/>
      <c r="G71" s="143"/>
      <c r="H71" s="143"/>
      <c r="I71" s="143"/>
      <c r="J71" s="143"/>
    </row>
    <row r="72" spans="1:10" ht="15.75" x14ac:dyDescent="0.25">
      <c r="A72" s="7"/>
      <c r="B72" s="7"/>
      <c r="C72" s="7"/>
      <c r="D72" s="7"/>
      <c r="E72" s="7"/>
      <c r="F72" s="7"/>
      <c r="G72" s="7"/>
      <c r="H72" s="7"/>
      <c r="I72" s="7"/>
      <c r="J72" s="7"/>
    </row>
    <row r="73" spans="1:10" ht="15.75" x14ac:dyDescent="0.25">
      <c r="A73" s="144" t="s">
        <v>62</v>
      </c>
      <c r="B73" s="144"/>
      <c r="C73" s="144"/>
      <c r="D73" s="144"/>
      <c r="E73" s="144"/>
      <c r="F73" s="144"/>
      <c r="G73" s="144"/>
      <c r="H73" s="144"/>
      <c r="I73" s="144"/>
      <c r="J73" s="144"/>
    </row>
    <row r="74" spans="1:10" ht="15.75" x14ac:dyDescent="0.25">
      <c r="A74" s="38"/>
      <c r="B74" s="38"/>
      <c r="C74" s="38"/>
      <c r="D74" s="38"/>
      <c r="E74" s="38"/>
      <c r="F74" s="38"/>
      <c r="G74" s="38"/>
      <c r="H74" s="38"/>
      <c r="I74" s="38"/>
      <c r="J74" s="38"/>
    </row>
    <row r="75" spans="1:10" ht="16.5" customHeight="1" x14ac:dyDescent="0.25">
      <c r="A75" s="145" t="s">
        <v>63</v>
      </c>
      <c r="B75" s="145"/>
      <c r="C75" s="145"/>
      <c r="D75" s="145"/>
      <c r="E75" s="145"/>
      <c r="F75" s="145"/>
      <c r="G75" s="145"/>
      <c r="H75" s="145"/>
      <c r="I75" s="145"/>
      <c r="J75" s="145"/>
    </row>
    <row r="76" spans="1:10" ht="45" customHeight="1" x14ac:dyDescent="0.25">
      <c r="A76" s="143" t="s">
        <v>64</v>
      </c>
      <c r="B76" s="143"/>
      <c r="C76" s="143"/>
      <c r="D76" s="143"/>
      <c r="E76" s="143"/>
      <c r="F76" s="143"/>
      <c r="G76" s="143"/>
      <c r="H76" s="143"/>
      <c r="I76" s="143"/>
      <c r="J76" s="143"/>
    </row>
    <row r="81" spans="1:9" ht="15.75" x14ac:dyDescent="0.25">
      <c r="G81" s="7" t="s">
        <v>263</v>
      </c>
      <c r="H81" s="7"/>
      <c r="I81" s="7"/>
    </row>
    <row r="82" spans="1:9" ht="15.75" x14ac:dyDescent="0.25">
      <c r="G82" s="7" t="s">
        <v>237</v>
      </c>
      <c r="H82" s="7"/>
      <c r="I82" s="7"/>
    </row>
    <row r="83" spans="1:9" ht="15.75" x14ac:dyDescent="0.25">
      <c r="G83" s="7" t="s">
        <v>244</v>
      </c>
      <c r="H83" s="7"/>
      <c r="I83" s="7"/>
    </row>
    <row r="84" spans="1:9" ht="15.75" x14ac:dyDescent="0.25">
      <c r="G84" s="7"/>
      <c r="H84" s="7"/>
      <c r="I84" s="7"/>
    </row>
    <row r="85" spans="1:9" ht="15.75" x14ac:dyDescent="0.25">
      <c r="G85" s="7"/>
      <c r="H85" s="7"/>
      <c r="I85" s="7"/>
    </row>
    <row r="86" spans="1:9" ht="15.75" x14ac:dyDescent="0.25">
      <c r="G86" s="7"/>
      <c r="H86" s="7"/>
      <c r="I86" s="7"/>
    </row>
    <row r="87" spans="1:9" ht="15.75" x14ac:dyDescent="0.25">
      <c r="G87" s="7" t="s">
        <v>247</v>
      </c>
      <c r="H87" s="7"/>
      <c r="I87" s="7"/>
    </row>
    <row r="88" spans="1:9" ht="15.75" x14ac:dyDescent="0.25">
      <c r="G88" s="7"/>
      <c r="H88" s="7"/>
      <c r="I88" s="7"/>
    </row>
    <row r="89" spans="1:9" ht="15.75" x14ac:dyDescent="0.25">
      <c r="A89" s="7" t="s">
        <v>264</v>
      </c>
      <c r="B89" s="7"/>
      <c r="C89" s="7"/>
      <c r="D89" s="7"/>
      <c r="E89" s="7"/>
    </row>
    <row r="90" spans="1:9" ht="15.75" x14ac:dyDescent="0.25">
      <c r="A90" s="7" t="s">
        <v>238</v>
      </c>
      <c r="B90" s="7"/>
      <c r="C90" s="7"/>
      <c r="D90" s="7"/>
      <c r="E90" s="7"/>
    </row>
    <row r="91" spans="1:9" ht="15.75" x14ac:dyDescent="0.25">
      <c r="A91" s="7" t="s">
        <v>266</v>
      </c>
      <c r="B91" s="7"/>
      <c r="C91" s="7"/>
      <c r="D91" s="7"/>
      <c r="E91" s="7"/>
    </row>
    <row r="92" spans="1:9" ht="15.75" x14ac:dyDescent="0.25">
      <c r="A92" s="7"/>
      <c r="B92" s="7"/>
      <c r="C92" s="7"/>
      <c r="D92" s="7"/>
      <c r="E92" s="7"/>
    </row>
    <row r="93" spans="1:9" ht="15.75" x14ac:dyDescent="0.25">
      <c r="A93" s="7"/>
      <c r="B93" s="7"/>
      <c r="C93" s="7"/>
      <c r="D93" s="7"/>
      <c r="E93" s="7"/>
    </row>
    <row r="94" spans="1:9" ht="15.75" x14ac:dyDescent="0.25">
      <c r="A94" s="7"/>
      <c r="B94" s="7"/>
      <c r="C94" s="7"/>
      <c r="D94" s="7"/>
      <c r="E94" s="7"/>
    </row>
    <row r="95" spans="1:9" ht="15.75" x14ac:dyDescent="0.25">
      <c r="A95" s="7" t="s">
        <v>265</v>
      </c>
      <c r="B95" s="7"/>
      <c r="C95" s="7"/>
      <c r="D95" s="7"/>
      <c r="E95" s="7"/>
    </row>
    <row r="97" spans="1:10" ht="15.75" x14ac:dyDescent="0.25">
      <c r="A97" s="144" t="s">
        <v>267</v>
      </c>
      <c r="B97" s="144"/>
      <c r="C97" s="144"/>
      <c r="D97" s="144"/>
      <c r="E97" s="144"/>
      <c r="F97" s="144"/>
      <c r="G97" s="144"/>
      <c r="H97" s="144"/>
      <c r="I97" s="144"/>
      <c r="J97" s="144"/>
    </row>
  </sheetData>
  <mergeCells count="34">
    <mergeCell ref="D29:J29"/>
    <mergeCell ref="A32:J32"/>
    <mergeCell ref="A40:J40"/>
    <mergeCell ref="A42:J42"/>
    <mergeCell ref="A62:J62"/>
    <mergeCell ref="A34:J34"/>
    <mergeCell ref="A36:J36"/>
    <mergeCell ref="A8:J8"/>
    <mergeCell ref="A9:J9"/>
    <mergeCell ref="A11:J11"/>
    <mergeCell ref="A13:J13"/>
    <mergeCell ref="A14:J14"/>
    <mergeCell ref="A15:J15"/>
    <mergeCell ref="D25:J25"/>
    <mergeCell ref="D26:J26"/>
    <mergeCell ref="D27:J27"/>
    <mergeCell ref="A17:J17"/>
    <mergeCell ref="A19:J19"/>
    <mergeCell ref="D28:J28"/>
    <mergeCell ref="A97:J97"/>
    <mergeCell ref="D21:J21"/>
    <mergeCell ref="D22:J22"/>
    <mergeCell ref="D23:J23"/>
    <mergeCell ref="C67:J67"/>
    <mergeCell ref="A71:J71"/>
    <mergeCell ref="A75:J75"/>
    <mergeCell ref="A76:J76"/>
    <mergeCell ref="C64:J64"/>
    <mergeCell ref="C66:J66"/>
    <mergeCell ref="A69:J69"/>
    <mergeCell ref="A73:J73"/>
    <mergeCell ref="D38:J38"/>
    <mergeCell ref="C65:J65"/>
    <mergeCell ref="A60:J60"/>
  </mergeCells>
  <pageMargins left="0.75" right="0.75" top="0.74803149606299202" bottom="1.7322834650000001" header="0.31496062992126" footer="0.31496062992126"/>
  <pageSetup paperSize="5"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1125"/>
  <sheetViews>
    <sheetView view="pageLayout" topLeftCell="A16" zoomScale="92" zoomScalePageLayoutView="92" workbookViewId="0">
      <selection activeCell="F30" sqref="F30"/>
    </sheetView>
  </sheetViews>
  <sheetFormatPr defaultColWidth="4.5703125" defaultRowHeight="15" x14ac:dyDescent="0.25"/>
  <cols>
    <col min="1" max="2" width="2.5703125" style="90" bestFit="1" customWidth="1"/>
    <col min="3" max="3" width="3.85546875" style="90" bestFit="1" customWidth="1"/>
    <col min="4" max="4" width="2.85546875" style="90" customWidth="1"/>
    <col min="5" max="5" width="32.7109375" style="90" customWidth="1"/>
    <col min="6" max="6" width="18.85546875" style="90" customWidth="1"/>
    <col min="7" max="7" width="18.140625" style="90" customWidth="1"/>
    <col min="8" max="8" width="17.7109375" style="90" customWidth="1"/>
    <col min="9" max="9" width="10.5703125" style="90" customWidth="1"/>
    <col min="10" max="10" width="12.5703125" style="90" bestFit="1" customWidth="1"/>
    <col min="11" max="11" width="9" style="90" bestFit="1" customWidth="1"/>
    <col min="12" max="16384" width="4.5703125" style="90"/>
  </cols>
  <sheetData>
    <row r="1" spans="1:9" ht="11.25" customHeight="1" x14ac:dyDescent="0.25">
      <c r="A1" s="89"/>
      <c r="B1" s="89"/>
      <c r="C1" s="89"/>
      <c r="D1" s="89"/>
      <c r="E1" s="89"/>
      <c r="G1" s="89" t="s">
        <v>352</v>
      </c>
      <c r="H1" s="89"/>
      <c r="I1" s="89"/>
    </row>
    <row r="2" spans="1:9" ht="11.25" customHeight="1" x14ac:dyDescent="0.25">
      <c r="A2" s="89"/>
      <c r="B2" s="89"/>
      <c r="C2" s="89"/>
      <c r="D2" s="89"/>
      <c r="E2" s="89"/>
      <c r="G2" s="89" t="s">
        <v>354</v>
      </c>
      <c r="H2" s="89"/>
      <c r="I2" s="89"/>
    </row>
    <row r="3" spans="1:9" ht="12" customHeight="1" x14ac:dyDescent="0.25">
      <c r="A3" s="89"/>
      <c r="B3" s="89"/>
      <c r="C3" s="89"/>
      <c r="D3" s="89"/>
      <c r="E3" s="89"/>
      <c r="G3" s="89" t="s">
        <v>355</v>
      </c>
      <c r="H3" s="89"/>
      <c r="I3" s="89"/>
    </row>
    <row r="4" spans="1:9" ht="11.25" customHeight="1" x14ac:dyDescent="0.25">
      <c r="A4" s="89"/>
      <c r="B4" s="89"/>
      <c r="C4" s="89"/>
      <c r="D4" s="89"/>
      <c r="E4" s="89"/>
      <c r="G4" s="151" t="s">
        <v>353</v>
      </c>
      <c r="H4" s="151"/>
      <c r="I4" s="151"/>
    </row>
    <row r="5" spans="1:9" ht="13.5" customHeight="1" x14ac:dyDescent="0.25">
      <c r="A5" s="89"/>
      <c r="B5" s="89"/>
      <c r="C5" s="89"/>
      <c r="D5" s="89"/>
      <c r="E5" s="89"/>
      <c r="F5" s="91"/>
      <c r="G5" s="151"/>
      <c r="H5" s="151"/>
      <c r="I5" s="151"/>
    </row>
    <row r="6" spans="1:9" x14ac:dyDescent="0.25">
      <c r="A6" s="89"/>
      <c r="B6" s="89"/>
      <c r="C6" s="89"/>
      <c r="D6" s="89"/>
      <c r="E6" s="89"/>
      <c r="F6" s="89"/>
      <c r="G6" s="91"/>
      <c r="H6" s="91"/>
      <c r="I6" s="91"/>
    </row>
    <row r="7" spans="1:9" x14ac:dyDescent="0.25">
      <c r="A7" s="89"/>
      <c r="B7" s="89"/>
      <c r="C7" s="89"/>
      <c r="D7" s="89"/>
      <c r="E7" s="89"/>
      <c r="F7" s="89"/>
      <c r="G7" s="89"/>
      <c r="H7" s="89"/>
      <c r="I7" s="89"/>
    </row>
    <row r="8" spans="1:9" ht="18" customHeight="1" x14ac:dyDescent="0.25">
      <c r="A8" s="149" t="s">
        <v>356</v>
      </c>
      <c r="B8" s="149"/>
      <c r="C8" s="149"/>
      <c r="D8" s="149"/>
      <c r="E8" s="149"/>
      <c r="F8" s="149"/>
      <c r="G8" s="149"/>
      <c r="H8" s="149"/>
      <c r="I8" s="149"/>
    </row>
    <row r="9" spans="1:9" x14ac:dyDescent="0.25">
      <c r="A9" s="150" t="s">
        <v>258</v>
      </c>
      <c r="B9" s="150"/>
      <c r="C9" s="150"/>
      <c r="D9" s="150"/>
      <c r="E9" s="150"/>
      <c r="F9" s="150"/>
      <c r="G9" s="150"/>
      <c r="H9" s="150"/>
      <c r="I9" s="150"/>
    </row>
    <row r="10" spans="1:9" ht="33" customHeight="1" x14ac:dyDescent="0.25">
      <c r="A10" s="92"/>
      <c r="B10" s="92"/>
      <c r="C10" s="92"/>
      <c r="D10" s="92"/>
      <c r="E10" s="92"/>
      <c r="F10" s="92"/>
      <c r="G10" s="92"/>
      <c r="H10" s="92"/>
      <c r="I10" s="92"/>
    </row>
    <row r="11" spans="1:9" x14ac:dyDescent="0.25">
      <c r="A11" s="89"/>
      <c r="B11" s="89"/>
      <c r="C11" s="89"/>
      <c r="D11" s="89"/>
      <c r="E11" s="89"/>
      <c r="F11" s="89"/>
      <c r="G11" s="89"/>
      <c r="H11" s="89"/>
      <c r="I11" s="89"/>
    </row>
    <row r="12" spans="1:9" x14ac:dyDescent="0.25">
      <c r="A12" s="152" t="s">
        <v>0</v>
      </c>
      <c r="B12" s="152"/>
      <c r="C12" s="152"/>
      <c r="D12" s="152"/>
      <c r="E12" s="152" t="s">
        <v>1</v>
      </c>
      <c r="F12" s="153" t="s">
        <v>214</v>
      </c>
      <c r="G12" s="154"/>
      <c r="H12" s="155" t="s">
        <v>272</v>
      </c>
      <c r="I12" s="152" t="s">
        <v>351</v>
      </c>
    </row>
    <row r="13" spans="1:9" x14ac:dyDescent="0.25">
      <c r="A13" s="152"/>
      <c r="B13" s="152"/>
      <c r="C13" s="152"/>
      <c r="D13" s="152"/>
      <c r="E13" s="152"/>
      <c r="F13" s="152" t="s">
        <v>215</v>
      </c>
      <c r="G13" s="155" t="s">
        <v>216</v>
      </c>
      <c r="H13" s="156"/>
      <c r="I13" s="152"/>
    </row>
    <row r="14" spans="1:9" x14ac:dyDescent="0.25">
      <c r="A14" s="152"/>
      <c r="B14" s="152"/>
      <c r="C14" s="152"/>
      <c r="D14" s="152"/>
      <c r="E14" s="152"/>
      <c r="F14" s="152"/>
      <c r="G14" s="157"/>
      <c r="H14" s="157"/>
      <c r="I14" s="152"/>
    </row>
    <row r="15" spans="1:9" x14ac:dyDescent="0.25">
      <c r="A15" s="148">
        <v>1</v>
      </c>
      <c r="B15" s="148"/>
      <c r="C15" s="148"/>
      <c r="D15" s="148"/>
      <c r="E15" s="93">
        <v>2</v>
      </c>
      <c r="F15" s="93">
        <v>3</v>
      </c>
      <c r="G15" s="93">
        <v>4</v>
      </c>
      <c r="H15" s="93">
        <v>5</v>
      </c>
      <c r="I15" s="93">
        <v>6</v>
      </c>
    </row>
    <row r="16" spans="1:9" x14ac:dyDescent="0.25">
      <c r="A16" s="93"/>
      <c r="B16" s="93"/>
      <c r="C16" s="93"/>
      <c r="D16" s="93"/>
      <c r="E16" s="93"/>
      <c r="F16" s="94"/>
      <c r="G16" s="94"/>
      <c r="H16" s="94"/>
      <c r="I16" s="95"/>
    </row>
    <row r="17" spans="1:9" ht="30" customHeight="1" x14ac:dyDescent="0.25">
      <c r="A17" s="96">
        <v>1</v>
      </c>
      <c r="B17" s="96"/>
      <c r="C17" s="96"/>
      <c r="D17" s="96"/>
      <c r="E17" s="97" t="s">
        <v>2</v>
      </c>
      <c r="F17" s="98">
        <f>[1]MASTER!B1</f>
        <v>1245143500</v>
      </c>
      <c r="G17" s="98">
        <f>SUM(G18+G32+G39+G41)</f>
        <v>1289774500</v>
      </c>
      <c r="H17" s="99">
        <f>G17-F17</f>
        <v>44631000</v>
      </c>
      <c r="I17" s="100"/>
    </row>
    <row r="18" spans="1:9" x14ac:dyDescent="0.25">
      <c r="A18" s="96">
        <v>1</v>
      </c>
      <c r="B18" s="96">
        <v>1</v>
      </c>
      <c r="C18" s="96"/>
      <c r="D18" s="96"/>
      <c r="E18" s="97" t="s">
        <v>3</v>
      </c>
      <c r="F18" s="98">
        <f>[1]MASTER!B16</f>
        <v>77000000</v>
      </c>
      <c r="G18" s="98">
        <f>SUM(G22+G28)</f>
        <v>87953000</v>
      </c>
      <c r="H18" s="98">
        <f t="shared" ref="H18:H61" si="0">G18-F18</f>
        <v>10953000</v>
      </c>
      <c r="I18" s="100"/>
    </row>
    <row r="19" spans="1:9" x14ac:dyDescent="0.25">
      <c r="A19" s="93">
        <v>1</v>
      </c>
      <c r="B19" s="93">
        <v>1</v>
      </c>
      <c r="C19" s="93">
        <v>1</v>
      </c>
      <c r="D19" s="93"/>
      <c r="E19" s="101" t="s">
        <v>4</v>
      </c>
      <c r="F19" s="99">
        <v>0</v>
      </c>
      <c r="G19" s="99">
        <v>0</v>
      </c>
      <c r="H19" s="99">
        <f t="shared" si="0"/>
        <v>0</v>
      </c>
      <c r="I19" s="99"/>
    </row>
    <row r="20" spans="1:9" x14ac:dyDescent="0.25">
      <c r="A20" s="93">
        <v>1</v>
      </c>
      <c r="B20" s="93">
        <v>1</v>
      </c>
      <c r="C20" s="93">
        <v>1</v>
      </c>
      <c r="D20" s="93">
        <v>1</v>
      </c>
      <c r="E20" s="101" t="s">
        <v>130</v>
      </c>
      <c r="F20" s="99">
        <v>0</v>
      </c>
      <c r="G20" s="99">
        <v>0</v>
      </c>
      <c r="H20" s="99">
        <f t="shared" si="0"/>
        <v>0</v>
      </c>
      <c r="I20" s="99"/>
    </row>
    <row r="21" spans="1:9" ht="30" x14ac:dyDescent="0.25">
      <c r="A21" s="93">
        <v>1</v>
      </c>
      <c r="B21" s="93">
        <v>1</v>
      </c>
      <c r="C21" s="93">
        <v>1</v>
      </c>
      <c r="D21" s="93">
        <v>2</v>
      </c>
      <c r="E21" s="102" t="s">
        <v>131</v>
      </c>
      <c r="F21" s="99">
        <v>0</v>
      </c>
      <c r="G21" s="99">
        <v>0</v>
      </c>
      <c r="H21" s="99">
        <f t="shared" si="0"/>
        <v>0</v>
      </c>
      <c r="I21" s="99"/>
    </row>
    <row r="22" spans="1:9" ht="45" x14ac:dyDescent="0.25">
      <c r="A22" s="93">
        <v>1</v>
      </c>
      <c r="B22" s="93">
        <v>1</v>
      </c>
      <c r="C22" s="93">
        <v>1</v>
      </c>
      <c r="D22" s="93">
        <v>3</v>
      </c>
      <c r="E22" s="102" t="s">
        <v>132</v>
      </c>
      <c r="F22" s="99">
        <f>[1]MASTER!B12</f>
        <v>12000000</v>
      </c>
      <c r="G22" s="99">
        <f>F22</f>
        <v>12000000</v>
      </c>
      <c r="H22" s="99">
        <f t="shared" si="0"/>
        <v>0</v>
      </c>
      <c r="I22" s="100"/>
    </row>
    <row r="23" spans="1:9" x14ac:dyDescent="0.25">
      <c r="A23" s="93"/>
      <c r="B23" s="93"/>
      <c r="C23" s="93"/>
      <c r="D23" s="93"/>
      <c r="E23" s="101"/>
      <c r="F23" s="99"/>
      <c r="G23" s="99"/>
      <c r="H23" s="99"/>
      <c r="I23" s="100"/>
    </row>
    <row r="24" spans="1:9" x14ac:dyDescent="0.25">
      <c r="A24" s="93">
        <v>1</v>
      </c>
      <c r="B24" s="93">
        <v>1</v>
      </c>
      <c r="C24" s="93">
        <v>2</v>
      </c>
      <c r="D24" s="93"/>
      <c r="E24" s="101" t="s">
        <v>133</v>
      </c>
      <c r="F24" s="99">
        <v>0</v>
      </c>
      <c r="G24" s="99">
        <v>0</v>
      </c>
      <c r="H24" s="99">
        <v>0</v>
      </c>
      <c r="I24" s="99"/>
    </row>
    <row r="25" spans="1:9" x14ac:dyDescent="0.25">
      <c r="A25" s="93">
        <v>1</v>
      </c>
      <c r="B25" s="93">
        <v>1</v>
      </c>
      <c r="C25" s="93">
        <v>2</v>
      </c>
      <c r="D25" s="93">
        <v>1</v>
      </c>
      <c r="E25" s="101" t="s">
        <v>134</v>
      </c>
      <c r="F25" s="99">
        <v>0</v>
      </c>
      <c r="G25" s="99">
        <v>0</v>
      </c>
      <c r="H25" s="99">
        <v>0</v>
      </c>
      <c r="I25" s="99"/>
    </row>
    <row r="26" spans="1:9" x14ac:dyDescent="0.25">
      <c r="A26" s="93">
        <v>1</v>
      </c>
      <c r="B26" s="93">
        <v>1</v>
      </c>
      <c r="C26" s="93">
        <v>1</v>
      </c>
      <c r="D26" s="93">
        <v>2</v>
      </c>
      <c r="E26" s="101" t="s">
        <v>135</v>
      </c>
      <c r="F26" s="99">
        <v>0</v>
      </c>
      <c r="G26" s="99">
        <v>0</v>
      </c>
      <c r="H26" s="99">
        <v>0</v>
      </c>
      <c r="I26" s="99"/>
    </row>
    <row r="27" spans="1:9" x14ac:dyDescent="0.25">
      <c r="A27" s="93"/>
      <c r="B27" s="93"/>
      <c r="C27" s="93"/>
      <c r="D27" s="93"/>
      <c r="E27" s="101"/>
      <c r="F27" s="99"/>
      <c r="G27" s="99"/>
      <c r="H27" s="99"/>
      <c r="I27" s="99"/>
    </row>
    <row r="28" spans="1:9" ht="30" x14ac:dyDescent="0.25">
      <c r="A28" s="93">
        <v>1</v>
      </c>
      <c r="B28" s="93">
        <v>1</v>
      </c>
      <c r="C28" s="93">
        <v>3</v>
      </c>
      <c r="D28" s="93"/>
      <c r="E28" s="102" t="s">
        <v>136</v>
      </c>
      <c r="F28" s="99">
        <f>[1]MASTER!B14</f>
        <v>65000000</v>
      </c>
      <c r="G28" s="99">
        <f>73645000+2308000</f>
        <v>75953000</v>
      </c>
      <c r="H28" s="99">
        <f t="shared" si="0"/>
        <v>10953000</v>
      </c>
      <c r="I28" s="100"/>
    </row>
    <row r="29" spans="1:9" ht="30" customHeight="1" x14ac:dyDescent="0.25">
      <c r="A29" s="93"/>
      <c r="B29" s="93"/>
      <c r="C29" s="93"/>
      <c r="D29" s="93"/>
      <c r="E29" s="101"/>
      <c r="F29" s="99"/>
      <c r="G29" s="99"/>
      <c r="H29" s="99"/>
      <c r="I29" s="100"/>
    </row>
    <row r="30" spans="1:9" x14ac:dyDescent="0.25">
      <c r="A30" s="93">
        <v>1</v>
      </c>
      <c r="B30" s="93">
        <v>1</v>
      </c>
      <c r="C30" s="93">
        <v>4</v>
      </c>
      <c r="D30" s="93"/>
      <c r="E30" s="101" t="s">
        <v>137</v>
      </c>
      <c r="F30" s="99">
        <v>0</v>
      </c>
      <c r="G30" s="99">
        <v>0</v>
      </c>
      <c r="H30" s="99">
        <f t="shared" si="0"/>
        <v>0</v>
      </c>
      <c r="I30" s="100"/>
    </row>
    <row r="31" spans="1:9" x14ac:dyDescent="0.25">
      <c r="A31" s="93"/>
      <c r="B31" s="93"/>
      <c r="C31" s="93"/>
      <c r="D31" s="93"/>
      <c r="E31" s="101"/>
      <c r="F31" s="99"/>
      <c r="G31" s="99"/>
      <c r="H31" s="99"/>
      <c r="I31" s="100"/>
    </row>
    <row r="32" spans="1:9" x14ac:dyDescent="0.25">
      <c r="A32" s="93">
        <v>1</v>
      </c>
      <c r="B32" s="93">
        <v>2</v>
      </c>
      <c r="C32" s="93"/>
      <c r="D32" s="93"/>
      <c r="E32" s="101" t="s">
        <v>5</v>
      </c>
      <c r="F32" s="99">
        <f>SUM(F33:F38)</f>
        <v>1162579000</v>
      </c>
      <c r="G32" s="99">
        <f>SUM(G33:G38)</f>
        <v>1171257000</v>
      </c>
      <c r="H32" s="99">
        <f t="shared" si="0"/>
        <v>8678000</v>
      </c>
      <c r="I32" s="100"/>
    </row>
    <row r="33" spans="1:10" x14ac:dyDescent="0.25">
      <c r="A33" s="93">
        <v>1</v>
      </c>
      <c r="B33" s="93">
        <v>2</v>
      </c>
      <c r="C33" s="93">
        <v>1</v>
      </c>
      <c r="D33" s="93"/>
      <c r="E33" s="101" t="s">
        <v>6</v>
      </c>
      <c r="F33" s="99">
        <f>[1]MASTER!B3</f>
        <v>787613000</v>
      </c>
      <c r="G33" s="99">
        <f>F33</f>
        <v>787613000</v>
      </c>
      <c r="H33" s="99">
        <f t="shared" si="0"/>
        <v>0</v>
      </c>
      <c r="I33" s="100"/>
    </row>
    <row r="34" spans="1:10" ht="45" x14ac:dyDescent="0.25">
      <c r="A34" s="93">
        <v>1</v>
      </c>
      <c r="B34" s="93">
        <v>2</v>
      </c>
      <c r="C34" s="93">
        <v>2</v>
      </c>
      <c r="D34" s="93"/>
      <c r="E34" s="102" t="s">
        <v>138</v>
      </c>
      <c r="F34" s="99">
        <f>[1]MASTER!C5</f>
        <v>16865000</v>
      </c>
      <c r="G34" s="99">
        <v>25543000</v>
      </c>
      <c r="H34" s="99">
        <f t="shared" si="0"/>
        <v>8678000</v>
      </c>
      <c r="I34" s="100"/>
    </row>
    <row r="35" spans="1:10" x14ac:dyDescent="0.25">
      <c r="A35" s="93">
        <v>1</v>
      </c>
      <c r="B35" s="93">
        <v>2</v>
      </c>
      <c r="C35" s="93">
        <v>3</v>
      </c>
      <c r="D35" s="93"/>
      <c r="E35" s="101" t="s">
        <v>7</v>
      </c>
      <c r="F35" s="99">
        <f>[1]MASTER!B6</f>
        <v>273101000</v>
      </c>
      <c r="G35" s="99">
        <f>F35</f>
        <v>273101000</v>
      </c>
      <c r="H35" s="99">
        <f t="shared" si="0"/>
        <v>0</v>
      </c>
      <c r="I35" s="100"/>
    </row>
    <row r="36" spans="1:10" ht="30" x14ac:dyDescent="0.25">
      <c r="A36" s="93">
        <v>1</v>
      </c>
      <c r="B36" s="93">
        <v>2</v>
      </c>
      <c r="C36" s="93">
        <v>4</v>
      </c>
      <c r="D36" s="93"/>
      <c r="E36" s="102" t="s">
        <v>139</v>
      </c>
      <c r="F36" s="99">
        <f>[1]MASTER!B7</f>
        <v>35000000</v>
      </c>
      <c r="G36" s="99">
        <f>F36</f>
        <v>35000000</v>
      </c>
      <c r="H36" s="99">
        <f t="shared" si="0"/>
        <v>0</v>
      </c>
      <c r="I36" s="100"/>
    </row>
    <row r="37" spans="1:10" x14ac:dyDescent="0.25">
      <c r="A37" s="93">
        <v>1</v>
      </c>
      <c r="B37" s="93">
        <v>2</v>
      </c>
      <c r="C37" s="93">
        <v>4</v>
      </c>
      <c r="D37" s="93">
        <v>1</v>
      </c>
      <c r="E37" s="101" t="s">
        <v>217</v>
      </c>
      <c r="F37" s="99"/>
      <c r="G37" s="99"/>
      <c r="H37" s="99"/>
      <c r="I37" s="100"/>
    </row>
    <row r="38" spans="1:10" ht="28.5" customHeight="1" x14ac:dyDescent="0.25">
      <c r="A38" s="93">
        <v>1</v>
      </c>
      <c r="B38" s="93">
        <v>2</v>
      </c>
      <c r="C38" s="93">
        <v>5</v>
      </c>
      <c r="D38" s="93"/>
      <c r="E38" s="102" t="s">
        <v>140</v>
      </c>
      <c r="F38" s="99">
        <f>[1]MASTER!B8</f>
        <v>50000000</v>
      </c>
      <c r="G38" s="99">
        <f>F38</f>
        <v>50000000</v>
      </c>
      <c r="H38" s="99">
        <f t="shared" si="0"/>
        <v>0</v>
      </c>
      <c r="I38" s="100"/>
    </row>
    <row r="39" spans="1:10" ht="30" x14ac:dyDescent="0.25">
      <c r="A39" s="93">
        <v>1</v>
      </c>
      <c r="B39" s="93">
        <v>2</v>
      </c>
      <c r="C39" s="93">
        <v>5</v>
      </c>
      <c r="D39" s="93">
        <v>1</v>
      </c>
      <c r="E39" s="102" t="s">
        <v>274</v>
      </c>
      <c r="F39" s="99">
        <v>0</v>
      </c>
      <c r="G39" s="99">
        <v>25000000</v>
      </c>
      <c r="H39" s="99">
        <f t="shared" si="0"/>
        <v>25000000</v>
      </c>
      <c r="I39" s="100"/>
    </row>
    <row r="40" spans="1:10" x14ac:dyDescent="0.25">
      <c r="A40" s="93"/>
      <c r="B40" s="93"/>
      <c r="C40" s="93"/>
      <c r="D40" s="93"/>
      <c r="E40" s="103"/>
      <c r="F40" s="99"/>
      <c r="G40" s="99"/>
      <c r="H40" s="99"/>
      <c r="I40" s="100"/>
    </row>
    <row r="41" spans="1:10" x14ac:dyDescent="0.25">
      <c r="A41" s="93">
        <v>1</v>
      </c>
      <c r="B41" s="93">
        <v>3</v>
      </c>
      <c r="C41" s="93"/>
      <c r="D41" s="93"/>
      <c r="E41" s="101" t="s">
        <v>141</v>
      </c>
      <c r="F41" s="99">
        <f>[1]MASTER!B17</f>
        <v>5564500</v>
      </c>
      <c r="G41" s="99">
        <f>F41</f>
        <v>5564500</v>
      </c>
      <c r="H41" s="99">
        <f t="shared" si="0"/>
        <v>0</v>
      </c>
      <c r="I41" s="100"/>
    </row>
    <row r="42" spans="1:10" ht="45" x14ac:dyDescent="0.25">
      <c r="A42" s="93">
        <v>1</v>
      </c>
      <c r="B42" s="93">
        <v>3</v>
      </c>
      <c r="C42" s="93">
        <v>1</v>
      </c>
      <c r="D42" s="93"/>
      <c r="E42" s="102" t="s">
        <v>142</v>
      </c>
      <c r="F42" s="99">
        <v>0</v>
      </c>
      <c r="G42" s="99">
        <v>0</v>
      </c>
      <c r="H42" s="99">
        <f t="shared" si="0"/>
        <v>0</v>
      </c>
      <c r="I42" s="99"/>
    </row>
    <row r="43" spans="1:10" ht="30" x14ac:dyDescent="0.25">
      <c r="A43" s="93">
        <v>1</v>
      </c>
      <c r="B43" s="93">
        <v>3</v>
      </c>
      <c r="C43" s="93">
        <v>2</v>
      </c>
      <c r="D43" s="93"/>
      <c r="E43" s="102" t="s">
        <v>275</v>
      </c>
      <c r="F43" s="99">
        <v>0</v>
      </c>
      <c r="G43" s="99">
        <v>0</v>
      </c>
      <c r="H43" s="99">
        <f t="shared" si="0"/>
        <v>0</v>
      </c>
      <c r="I43" s="99"/>
    </row>
    <row r="44" spans="1:10" x14ac:dyDescent="0.25">
      <c r="A44" s="93"/>
      <c r="B44" s="93"/>
      <c r="C44" s="93"/>
      <c r="D44" s="93"/>
      <c r="E44" s="103"/>
      <c r="F44" s="99"/>
      <c r="G44" s="99"/>
      <c r="H44" s="99"/>
      <c r="I44" s="100"/>
    </row>
    <row r="45" spans="1:10" x14ac:dyDescent="0.25">
      <c r="A45" s="93"/>
      <c r="B45" s="93"/>
      <c r="C45" s="93"/>
      <c r="D45" s="93"/>
      <c r="E45" s="97" t="s">
        <v>8</v>
      </c>
      <c r="F45" s="98">
        <f>F18+F32+F41</f>
        <v>1245143500</v>
      </c>
      <c r="G45" s="98">
        <f>G18+G32+G39+G41</f>
        <v>1289774500</v>
      </c>
      <c r="H45" s="99">
        <f t="shared" si="0"/>
        <v>44631000</v>
      </c>
      <c r="I45" s="100"/>
    </row>
    <row r="46" spans="1:10" ht="30" customHeight="1" x14ac:dyDescent="0.25">
      <c r="A46" s="93"/>
      <c r="B46" s="93"/>
      <c r="C46" s="93"/>
      <c r="D46" s="93"/>
      <c r="E46" s="103"/>
      <c r="F46" s="99"/>
      <c r="G46" s="99"/>
      <c r="H46" s="99"/>
      <c r="I46" s="100"/>
    </row>
    <row r="47" spans="1:10" x14ac:dyDescent="0.25">
      <c r="A47" s="96">
        <v>2</v>
      </c>
      <c r="B47" s="96"/>
      <c r="C47" s="96"/>
      <c r="D47" s="96"/>
      <c r="E47" s="97" t="s">
        <v>9</v>
      </c>
      <c r="F47" s="98">
        <f>SUM(F48+F124+F453+F466)</f>
        <v>1248143500</v>
      </c>
      <c r="G47" s="98">
        <f>SUM(G48+G124+G453+G466+G565)</f>
        <v>1292774500</v>
      </c>
      <c r="H47" s="99">
        <f t="shared" ref="H47" si="1">G47-F47</f>
        <v>44631000</v>
      </c>
      <c r="I47" s="100"/>
      <c r="J47" s="105"/>
    </row>
    <row r="48" spans="1:10" ht="29.25" customHeight="1" x14ac:dyDescent="0.25">
      <c r="A48" s="96">
        <v>2</v>
      </c>
      <c r="B48" s="96">
        <v>1</v>
      </c>
      <c r="C48" s="96"/>
      <c r="D48" s="96"/>
      <c r="E48" s="104" t="s">
        <v>143</v>
      </c>
      <c r="F48" s="98">
        <f>SUM(F49+F59+F74+F82+F87+F94+F101+F108)</f>
        <v>269421500</v>
      </c>
      <c r="G48" s="98">
        <f>SUM(G49+G59+G74+G82+G87+G94+G101+G108+G117)</f>
        <v>237601089</v>
      </c>
      <c r="H48" s="99">
        <f t="shared" si="0"/>
        <v>-31820411</v>
      </c>
      <c r="I48" s="100"/>
      <c r="J48" s="105"/>
    </row>
    <row r="49" spans="1:9" ht="30.75" customHeight="1" x14ac:dyDescent="0.25">
      <c r="A49" s="93">
        <v>2</v>
      </c>
      <c r="B49" s="93">
        <v>1</v>
      </c>
      <c r="C49" s="93">
        <v>1</v>
      </c>
      <c r="D49" s="93"/>
      <c r="E49" s="101" t="s">
        <v>10</v>
      </c>
      <c r="F49" s="99">
        <f>SUM(F50:F57)</f>
        <v>188074916</v>
      </c>
      <c r="G49" s="99">
        <f>SUM(G50:G57)</f>
        <v>146121505</v>
      </c>
      <c r="H49" s="99">
        <f t="shared" si="0"/>
        <v>-41953411</v>
      </c>
      <c r="I49" s="100"/>
    </row>
    <row r="50" spans="1:9" ht="30" x14ac:dyDescent="0.25">
      <c r="A50" s="93"/>
      <c r="B50" s="93"/>
      <c r="C50" s="93"/>
      <c r="D50" s="93"/>
      <c r="E50" s="106" t="s">
        <v>144</v>
      </c>
      <c r="F50" s="107">
        <f>[1]MASTER!B32</f>
        <v>122994000</v>
      </c>
      <c r="G50" s="107">
        <v>95384000</v>
      </c>
      <c r="H50" s="99">
        <f t="shared" si="0"/>
        <v>-27610000</v>
      </c>
      <c r="I50" s="100"/>
    </row>
    <row r="51" spans="1:9" ht="30" x14ac:dyDescent="0.25">
      <c r="A51" s="93"/>
      <c r="B51" s="93"/>
      <c r="C51" s="93"/>
      <c r="D51" s="93"/>
      <c r="E51" s="108" t="s">
        <v>218</v>
      </c>
      <c r="F51" s="107">
        <f>[1]MASTER!B31</f>
        <v>22488000</v>
      </c>
      <c r="G51" s="107">
        <v>17516000</v>
      </c>
      <c r="H51" s="99">
        <f t="shared" si="0"/>
        <v>-4972000</v>
      </c>
      <c r="I51" s="100"/>
    </row>
    <row r="52" spans="1:9" ht="45" x14ac:dyDescent="0.25">
      <c r="A52" s="93"/>
      <c r="B52" s="93"/>
      <c r="C52" s="93"/>
      <c r="D52" s="93"/>
      <c r="E52" s="106" t="s">
        <v>145</v>
      </c>
      <c r="F52" s="99">
        <f>[1]MASTER!B40</f>
        <v>12000000</v>
      </c>
      <c r="G52" s="99">
        <f>F52</f>
        <v>12000000</v>
      </c>
      <c r="H52" s="99">
        <f t="shared" si="0"/>
        <v>0</v>
      </c>
      <c r="I52" s="100"/>
    </row>
    <row r="53" spans="1:9" ht="45" x14ac:dyDescent="0.25">
      <c r="A53" s="93"/>
      <c r="B53" s="93"/>
      <c r="C53" s="93"/>
      <c r="D53" s="93"/>
      <c r="E53" s="108" t="s">
        <v>276</v>
      </c>
      <c r="F53" s="107">
        <f>[1]MASTER!B37</f>
        <v>3000000</v>
      </c>
      <c r="G53" s="107">
        <f>F53</f>
        <v>3000000</v>
      </c>
      <c r="H53" s="99">
        <f t="shared" si="0"/>
        <v>0</v>
      </c>
      <c r="I53" s="100"/>
    </row>
    <row r="54" spans="1:9" ht="30" customHeight="1" x14ac:dyDescent="0.25">
      <c r="A54" s="93"/>
      <c r="B54" s="93"/>
      <c r="C54" s="93"/>
      <c r="D54" s="93"/>
      <c r="E54" s="108" t="s">
        <v>146</v>
      </c>
      <c r="F54" s="107">
        <f>[1]MASTER!B41</f>
        <v>4426920</v>
      </c>
      <c r="G54" s="107">
        <v>1397100</v>
      </c>
      <c r="H54" s="99">
        <f t="shared" si="0"/>
        <v>-3029820</v>
      </c>
      <c r="I54" s="100"/>
    </row>
    <row r="55" spans="1:9" x14ac:dyDescent="0.25">
      <c r="A55" s="93"/>
      <c r="B55" s="93"/>
      <c r="C55" s="93"/>
      <c r="D55" s="93"/>
      <c r="E55" s="103" t="s">
        <v>147</v>
      </c>
      <c r="F55" s="107">
        <f>[1]MASTER!B30</f>
        <v>11448000</v>
      </c>
      <c r="G55" s="107">
        <f>F55</f>
        <v>11448000</v>
      </c>
      <c r="H55" s="99">
        <f t="shared" si="0"/>
        <v>0</v>
      </c>
      <c r="I55" s="100"/>
    </row>
    <row r="56" spans="1:9" ht="30" x14ac:dyDescent="0.25">
      <c r="A56" s="93"/>
      <c r="B56" s="93"/>
      <c r="C56" s="93"/>
      <c r="D56" s="93"/>
      <c r="E56" s="108" t="s">
        <v>277</v>
      </c>
      <c r="F56" s="107">
        <f>[1]MASTER!B42</f>
        <v>9207996</v>
      </c>
      <c r="G56" s="107">
        <v>2866405</v>
      </c>
      <c r="H56" s="99">
        <f t="shared" si="0"/>
        <v>-6341591</v>
      </c>
      <c r="I56" s="100"/>
    </row>
    <row r="57" spans="1:9" ht="30" x14ac:dyDescent="0.25">
      <c r="A57" s="93"/>
      <c r="B57" s="93"/>
      <c r="C57" s="93"/>
      <c r="D57" s="93"/>
      <c r="E57" s="106" t="s">
        <v>278</v>
      </c>
      <c r="F57" s="107">
        <f>[1]MASTER!B43</f>
        <v>2510000</v>
      </c>
      <c r="G57" s="107">
        <f>F57</f>
        <v>2510000</v>
      </c>
      <c r="H57" s="99">
        <f t="shared" si="0"/>
        <v>0</v>
      </c>
      <c r="I57" s="100"/>
    </row>
    <row r="58" spans="1:9" x14ac:dyDescent="0.25">
      <c r="A58" s="93"/>
      <c r="B58" s="93"/>
      <c r="C58" s="93"/>
      <c r="D58" s="93"/>
      <c r="E58" s="103"/>
      <c r="F58" s="99"/>
      <c r="G58" s="99"/>
      <c r="H58" s="99"/>
      <c r="I58" s="100"/>
    </row>
    <row r="59" spans="1:9" x14ac:dyDescent="0.25">
      <c r="A59" s="93">
        <v>2</v>
      </c>
      <c r="B59" s="93">
        <v>1</v>
      </c>
      <c r="C59" s="93">
        <v>2</v>
      </c>
      <c r="D59" s="93"/>
      <c r="E59" s="101" t="s">
        <v>11</v>
      </c>
      <c r="F59" s="99">
        <f>SUM(F61:F72)</f>
        <v>30696584</v>
      </c>
      <c r="G59" s="99">
        <f>SUM(G61:G72)</f>
        <v>39429584</v>
      </c>
      <c r="H59" s="99">
        <f t="shared" si="0"/>
        <v>8733000</v>
      </c>
      <c r="I59" s="100"/>
    </row>
    <row r="60" spans="1:9" x14ac:dyDescent="0.25">
      <c r="A60" s="93">
        <v>2</v>
      </c>
      <c r="B60" s="93">
        <v>1</v>
      </c>
      <c r="C60" s="93">
        <v>2</v>
      </c>
      <c r="D60" s="93">
        <v>2</v>
      </c>
      <c r="E60" s="101" t="s">
        <v>12</v>
      </c>
      <c r="F60" s="99"/>
      <c r="G60" s="99"/>
      <c r="H60" s="99"/>
      <c r="I60" s="100"/>
    </row>
    <row r="61" spans="1:9" x14ac:dyDescent="0.25">
      <c r="A61" s="93"/>
      <c r="B61" s="93"/>
      <c r="C61" s="93"/>
      <c r="D61" s="93"/>
      <c r="E61" s="103" t="s">
        <v>148</v>
      </c>
      <c r="F61" s="99">
        <v>1276084</v>
      </c>
      <c r="G61" s="99">
        <f>F61+521200</f>
        <v>1797284</v>
      </c>
      <c r="H61" s="99">
        <f t="shared" si="0"/>
        <v>521200</v>
      </c>
      <c r="I61" s="100"/>
    </row>
    <row r="62" spans="1:9" x14ac:dyDescent="0.25">
      <c r="A62" s="93"/>
      <c r="B62" s="93"/>
      <c r="C62" s="93"/>
      <c r="D62" s="93"/>
      <c r="E62" s="103" t="s">
        <v>149</v>
      </c>
      <c r="F62" s="99">
        <v>300000</v>
      </c>
      <c r="G62" s="99">
        <v>900000</v>
      </c>
      <c r="H62" s="99">
        <f>G62-F62</f>
        <v>600000</v>
      </c>
      <c r="I62" s="100"/>
    </row>
    <row r="63" spans="1:9" ht="30" x14ac:dyDescent="0.25">
      <c r="A63" s="93"/>
      <c r="B63" s="93"/>
      <c r="C63" s="93"/>
      <c r="D63" s="93"/>
      <c r="E63" s="108" t="s">
        <v>279</v>
      </c>
      <c r="F63" s="99">
        <f>[1]MASTER!B25</f>
        <v>7500000</v>
      </c>
      <c r="G63" s="99">
        <v>5250000</v>
      </c>
      <c r="H63" s="99">
        <f t="shared" ref="H63:H69" si="2">G63-F63</f>
        <v>-2250000</v>
      </c>
      <c r="I63" s="100"/>
    </row>
    <row r="64" spans="1:9" x14ac:dyDescent="0.25">
      <c r="A64" s="93"/>
      <c r="B64" s="93"/>
      <c r="C64" s="93"/>
      <c r="D64" s="93"/>
      <c r="E64" s="103" t="s">
        <v>150</v>
      </c>
      <c r="F64" s="99">
        <f>[1]MASTER!B24</f>
        <v>3000000</v>
      </c>
      <c r="G64" s="99">
        <v>5915000</v>
      </c>
      <c r="H64" s="99">
        <f t="shared" si="2"/>
        <v>2915000</v>
      </c>
      <c r="I64" s="100"/>
    </row>
    <row r="65" spans="1:9" x14ac:dyDescent="0.25">
      <c r="A65" s="93"/>
      <c r="B65" s="93"/>
      <c r="C65" s="93"/>
      <c r="D65" s="93"/>
      <c r="E65" s="103" t="s">
        <v>151</v>
      </c>
      <c r="F65" s="99">
        <f>[1]MASTER!B29</f>
        <v>3000000</v>
      </c>
      <c r="G65" s="99">
        <f>F65</f>
        <v>3000000</v>
      </c>
      <c r="H65" s="99">
        <f t="shared" si="2"/>
        <v>0</v>
      </c>
      <c r="I65" s="100"/>
    </row>
    <row r="66" spans="1:9" x14ac:dyDescent="0.25">
      <c r="A66" s="93"/>
      <c r="B66" s="93"/>
      <c r="C66" s="93"/>
      <c r="D66" s="93"/>
      <c r="E66" s="103" t="s">
        <v>152</v>
      </c>
      <c r="F66" s="99">
        <f>[1]MASTER!B44</f>
        <v>256000</v>
      </c>
      <c r="G66" s="99">
        <f>F66</f>
        <v>256000</v>
      </c>
      <c r="H66" s="99">
        <f t="shared" si="2"/>
        <v>0</v>
      </c>
      <c r="I66" s="100"/>
    </row>
    <row r="67" spans="1:9" ht="30" x14ac:dyDescent="0.25">
      <c r="A67" s="93"/>
      <c r="B67" s="93"/>
      <c r="C67" s="93"/>
      <c r="D67" s="93"/>
      <c r="E67" s="108" t="s">
        <v>280</v>
      </c>
      <c r="F67" s="99">
        <f>[1]MASTER!B35</f>
        <v>3000000</v>
      </c>
      <c r="G67" s="99">
        <f>F67</f>
        <v>3000000</v>
      </c>
      <c r="H67" s="99">
        <f t="shared" si="2"/>
        <v>0</v>
      </c>
      <c r="I67" s="100"/>
    </row>
    <row r="68" spans="1:9" x14ac:dyDescent="0.25">
      <c r="A68" s="93"/>
      <c r="B68" s="93"/>
      <c r="C68" s="93"/>
      <c r="D68" s="93"/>
      <c r="E68" s="103" t="s">
        <v>153</v>
      </c>
      <c r="F68" s="99">
        <f>[1]MASTER!B39</f>
        <v>5564500</v>
      </c>
      <c r="G68" s="99">
        <f>F68</f>
        <v>5564500</v>
      </c>
      <c r="H68" s="99">
        <f t="shared" si="2"/>
        <v>0</v>
      </c>
      <c r="I68" s="100"/>
    </row>
    <row r="69" spans="1:9" x14ac:dyDescent="0.25">
      <c r="A69" s="93"/>
      <c r="B69" s="93"/>
      <c r="C69" s="93"/>
      <c r="D69" s="93"/>
      <c r="E69" s="103" t="s">
        <v>154</v>
      </c>
      <c r="F69" s="99">
        <f>[1]MASTER!B21</f>
        <v>3000000</v>
      </c>
      <c r="G69" s="99">
        <f>F69</f>
        <v>3000000</v>
      </c>
      <c r="H69" s="99">
        <f t="shared" si="2"/>
        <v>0</v>
      </c>
      <c r="I69" s="100"/>
    </row>
    <row r="70" spans="1:9" x14ac:dyDescent="0.25">
      <c r="A70" s="93"/>
      <c r="B70" s="93"/>
      <c r="C70" s="93"/>
      <c r="D70" s="93"/>
      <c r="E70" s="103" t="s">
        <v>281</v>
      </c>
      <c r="F70" s="99">
        <f>[1]MASTER!B33</f>
        <v>2000000</v>
      </c>
      <c r="G70" s="99">
        <v>9468000</v>
      </c>
      <c r="H70" s="99">
        <f>G70-F70</f>
        <v>7468000</v>
      </c>
      <c r="I70" s="100"/>
    </row>
    <row r="71" spans="1:9" x14ac:dyDescent="0.25">
      <c r="A71" s="93">
        <v>2</v>
      </c>
      <c r="B71" s="93">
        <v>1</v>
      </c>
      <c r="C71" s="93">
        <v>2</v>
      </c>
      <c r="D71" s="93">
        <v>3</v>
      </c>
      <c r="E71" s="101" t="s">
        <v>155</v>
      </c>
      <c r="F71" s="99"/>
      <c r="G71" s="99"/>
      <c r="H71" s="99"/>
      <c r="I71" s="100"/>
    </row>
    <row r="72" spans="1:9" x14ac:dyDescent="0.25">
      <c r="A72" s="93"/>
      <c r="B72" s="93"/>
      <c r="C72" s="93"/>
      <c r="D72" s="93"/>
      <c r="E72" s="103" t="s">
        <v>282</v>
      </c>
      <c r="F72" s="99">
        <v>1800000</v>
      </c>
      <c r="G72" s="99">
        <v>1278800</v>
      </c>
      <c r="H72" s="99">
        <f t="shared" ref="H72:H143" si="3">G72-F72</f>
        <v>-521200</v>
      </c>
      <c r="I72" s="100"/>
    </row>
    <row r="73" spans="1:9" x14ac:dyDescent="0.25">
      <c r="A73" s="93"/>
      <c r="B73" s="93"/>
      <c r="C73" s="93"/>
      <c r="D73" s="93"/>
      <c r="E73" s="103"/>
      <c r="F73" s="99"/>
      <c r="G73" s="99"/>
      <c r="H73" s="99"/>
      <c r="I73" s="100"/>
    </row>
    <row r="74" spans="1:9" x14ac:dyDescent="0.25">
      <c r="A74" s="93">
        <v>2</v>
      </c>
      <c r="B74" s="93">
        <v>1</v>
      </c>
      <c r="C74" s="93">
        <v>3</v>
      </c>
      <c r="D74" s="93"/>
      <c r="E74" s="101" t="s">
        <v>156</v>
      </c>
      <c r="F74" s="99">
        <f>[1]MASTER!B38</f>
        <v>4500000</v>
      </c>
      <c r="G74" s="99">
        <f>SUM(G76:G80)</f>
        <v>4500000</v>
      </c>
      <c r="H74" s="99">
        <f t="shared" si="3"/>
        <v>0</v>
      </c>
      <c r="I74" s="100"/>
    </row>
    <row r="75" spans="1:9" x14ac:dyDescent="0.25">
      <c r="A75" s="93">
        <v>2</v>
      </c>
      <c r="B75" s="93">
        <v>1</v>
      </c>
      <c r="C75" s="93">
        <v>3</v>
      </c>
      <c r="D75" s="93">
        <v>2</v>
      </c>
      <c r="E75" s="101" t="s">
        <v>12</v>
      </c>
      <c r="F75" s="99"/>
      <c r="G75" s="99"/>
      <c r="H75" s="99"/>
      <c r="I75" s="100"/>
    </row>
    <row r="76" spans="1:9" x14ac:dyDescent="0.25">
      <c r="A76" s="93"/>
      <c r="B76" s="93"/>
      <c r="C76" s="93"/>
      <c r="D76" s="93"/>
      <c r="E76" s="103" t="s">
        <v>157</v>
      </c>
      <c r="F76" s="99">
        <v>330000</v>
      </c>
      <c r="G76" s="99">
        <f>F76</f>
        <v>330000</v>
      </c>
      <c r="H76" s="99">
        <f t="shared" si="3"/>
        <v>0</v>
      </c>
      <c r="I76" s="100"/>
    </row>
    <row r="77" spans="1:9" x14ac:dyDescent="0.25">
      <c r="A77" s="93"/>
      <c r="B77" s="93"/>
      <c r="C77" s="93"/>
      <c r="D77" s="93"/>
      <c r="E77" s="103" t="s">
        <v>158</v>
      </c>
      <c r="F77" s="99">
        <v>170000</v>
      </c>
      <c r="G77" s="99">
        <f>F77</f>
        <v>170000</v>
      </c>
      <c r="H77" s="99">
        <f t="shared" si="3"/>
        <v>0</v>
      </c>
      <c r="I77" s="100"/>
    </row>
    <row r="78" spans="1:9" x14ac:dyDescent="0.25">
      <c r="A78" s="93"/>
      <c r="B78" s="93"/>
      <c r="C78" s="93"/>
      <c r="D78" s="93"/>
      <c r="E78" s="103" t="s">
        <v>159</v>
      </c>
      <c r="F78" s="99">
        <v>1650000</v>
      </c>
      <c r="G78" s="99">
        <f>F78</f>
        <v>1650000</v>
      </c>
      <c r="H78" s="99">
        <f t="shared" si="3"/>
        <v>0</v>
      </c>
      <c r="I78" s="100"/>
    </row>
    <row r="79" spans="1:9" x14ac:dyDescent="0.25">
      <c r="A79" s="93"/>
      <c r="B79" s="93"/>
      <c r="C79" s="93"/>
      <c r="D79" s="93"/>
      <c r="E79" s="103" t="s">
        <v>179</v>
      </c>
      <c r="F79" s="109">
        <v>850000</v>
      </c>
      <c r="G79" s="109">
        <f>F79</f>
        <v>850000</v>
      </c>
      <c r="H79" s="99">
        <f t="shared" si="3"/>
        <v>0</v>
      </c>
      <c r="I79" s="100"/>
    </row>
    <row r="80" spans="1:9" x14ac:dyDescent="0.25">
      <c r="A80" s="93"/>
      <c r="B80" s="93"/>
      <c r="C80" s="93"/>
      <c r="D80" s="93"/>
      <c r="E80" s="103" t="s">
        <v>150</v>
      </c>
      <c r="F80" s="99">
        <v>1500000</v>
      </c>
      <c r="G80" s="99">
        <f>F80</f>
        <v>1500000</v>
      </c>
      <c r="H80" s="99">
        <f t="shared" si="3"/>
        <v>0</v>
      </c>
      <c r="I80" s="100"/>
    </row>
    <row r="81" spans="1:9" x14ac:dyDescent="0.25">
      <c r="A81" s="93"/>
      <c r="B81" s="93"/>
      <c r="C81" s="93"/>
      <c r="D81" s="93"/>
      <c r="E81" s="103"/>
      <c r="F81" s="99"/>
      <c r="G81" s="99"/>
      <c r="H81" s="99"/>
      <c r="I81" s="100"/>
    </row>
    <row r="82" spans="1:9" x14ac:dyDescent="0.25">
      <c r="A82" s="93">
        <v>2</v>
      </c>
      <c r="B82" s="93">
        <v>1</v>
      </c>
      <c r="C82" s="93">
        <v>4</v>
      </c>
      <c r="D82" s="93"/>
      <c r="E82" s="101" t="s">
        <v>161</v>
      </c>
      <c r="F82" s="99">
        <f>[1]MASTER!B34</f>
        <v>20250000</v>
      </c>
      <c r="G82" s="99">
        <f>SUM(G84:G85)</f>
        <v>20250000</v>
      </c>
      <c r="H82" s="99">
        <f t="shared" si="3"/>
        <v>0</v>
      </c>
      <c r="I82" s="100"/>
    </row>
    <row r="83" spans="1:9" x14ac:dyDescent="0.25">
      <c r="A83" s="93">
        <v>2</v>
      </c>
      <c r="B83" s="93">
        <v>1</v>
      </c>
      <c r="C83" s="93">
        <v>4</v>
      </c>
      <c r="D83" s="93">
        <v>2</v>
      </c>
      <c r="E83" s="101" t="s">
        <v>12</v>
      </c>
      <c r="F83" s="99"/>
      <c r="G83" s="99"/>
      <c r="H83" s="99"/>
      <c r="I83" s="100"/>
    </row>
    <row r="84" spans="1:9" x14ac:dyDescent="0.25">
      <c r="A84" s="93"/>
      <c r="B84" s="93"/>
      <c r="C84" s="93"/>
      <c r="D84" s="93"/>
      <c r="E84" s="103" t="s">
        <v>159</v>
      </c>
      <c r="F84" s="99">
        <v>2700000</v>
      </c>
      <c r="G84" s="99">
        <f>F84</f>
        <v>2700000</v>
      </c>
      <c r="H84" s="99">
        <f t="shared" si="3"/>
        <v>0</v>
      </c>
      <c r="I84" s="100"/>
    </row>
    <row r="85" spans="1:9" x14ac:dyDescent="0.25">
      <c r="A85" s="93"/>
      <c r="B85" s="93"/>
      <c r="C85" s="93"/>
      <c r="D85" s="93"/>
      <c r="E85" s="103" t="s">
        <v>219</v>
      </c>
      <c r="F85" s="99">
        <v>17550000</v>
      </c>
      <c r="G85" s="99">
        <f>F85</f>
        <v>17550000</v>
      </c>
      <c r="H85" s="99">
        <f t="shared" si="3"/>
        <v>0</v>
      </c>
      <c r="I85" s="100"/>
    </row>
    <row r="86" spans="1:9" x14ac:dyDescent="0.25">
      <c r="A86" s="93"/>
      <c r="B86" s="93"/>
      <c r="C86" s="93"/>
      <c r="D86" s="93"/>
      <c r="E86" s="103"/>
      <c r="F86" s="99"/>
      <c r="G86" s="99"/>
      <c r="H86" s="99"/>
      <c r="I86" s="100"/>
    </row>
    <row r="87" spans="1:9" x14ac:dyDescent="0.25">
      <c r="A87" s="93">
        <v>2</v>
      </c>
      <c r="B87" s="93">
        <v>1</v>
      </c>
      <c r="C87" s="93">
        <v>5</v>
      </c>
      <c r="D87" s="93"/>
      <c r="E87" s="103" t="s">
        <v>162</v>
      </c>
      <c r="F87" s="99">
        <f>[1]MASTER!B26</f>
        <v>2700000</v>
      </c>
      <c r="G87" s="99">
        <f>SUM(G89:G92)</f>
        <v>2700000</v>
      </c>
      <c r="H87" s="99">
        <f t="shared" si="3"/>
        <v>0</v>
      </c>
      <c r="I87" s="100"/>
    </row>
    <row r="88" spans="1:9" x14ac:dyDescent="0.25">
      <c r="A88" s="93">
        <v>2</v>
      </c>
      <c r="B88" s="93">
        <v>1</v>
      </c>
      <c r="C88" s="93">
        <v>5</v>
      </c>
      <c r="D88" s="93">
        <v>2</v>
      </c>
      <c r="E88" s="103" t="s">
        <v>12</v>
      </c>
      <c r="F88" s="99"/>
      <c r="G88" s="99"/>
      <c r="H88" s="99"/>
      <c r="I88" s="100"/>
    </row>
    <row r="89" spans="1:9" x14ac:dyDescent="0.25">
      <c r="A89" s="93"/>
      <c r="B89" s="93"/>
      <c r="C89" s="93"/>
      <c r="D89" s="93"/>
      <c r="E89" s="103" t="s">
        <v>157</v>
      </c>
      <c r="F89" s="99">
        <v>100000</v>
      </c>
      <c r="G89" s="99">
        <f>F89</f>
        <v>100000</v>
      </c>
      <c r="H89" s="99">
        <f t="shared" si="3"/>
        <v>0</v>
      </c>
      <c r="I89" s="100"/>
    </row>
    <row r="90" spans="1:9" x14ac:dyDescent="0.25">
      <c r="A90" s="93"/>
      <c r="B90" s="93"/>
      <c r="C90" s="93"/>
      <c r="D90" s="93"/>
      <c r="E90" s="103" t="s">
        <v>158</v>
      </c>
      <c r="F90" s="99">
        <v>40000</v>
      </c>
      <c r="G90" s="99">
        <f>F90</f>
        <v>40000</v>
      </c>
      <c r="H90" s="99">
        <f t="shared" si="3"/>
        <v>0</v>
      </c>
      <c r="I90" s="100"/>
    </row>
    <row r="91" spans="1:9" x14ac:dyDescent="0.25">
      <c r="A91" s="93"/>
      <c r="B91" s="93"/>
      <c r="C91" s="93"/>
      <c r="D91" s="93"/>
      <c r="E91" s="103" t="s">
        <v>160</v>
      </c>
      <c r="F91" s="99">
        <v>2500000</v>
      </c>
      <c r="G91" s="99">
        <f>F91</f>
        <v>2500000</v>
      </c>
      <c r="H91" s="99">
        <f t="shared" si="3"/>
        <v>0</v>
      </c>
      <c r="I91" s="100"/>
    </row>
    <row r="92" spans="1:9" x14ac:dyDescent="0.25">
      <c r="A92" s="93"/>
      <c r="B92" s="93"/>
      <c r="C92" s="93"/>
      <c r="D92" s="93"/>
      <c r="E92" s="103" t="s">
        <v>150</v>
      </c>
      <c r="F92" s="99">
        <v>60000</v>
      </c>
      <c r="G92" s="99">
        <f>F92</f>
        <v>60000</v>
      </c>
      <c r="H92" s="99">
        <f t="shared" si="3"/>
        <v>0</v>
      </c>
      <c r="I92" s="100"/>
    </row>
    <row r="93" spans="1:9" x14ac:dyDescent="0.25">
      <c r="A93" s="93"/>
      <c r="B93" s="93"/>
      <c r="C93" s="93"/>
      <c r="D93" s="93"/>
      <c r="E93" s="103"/>
      <c r="F93" s="99"/>
      <c r="G93" s="99"/>
      <c r="H93" s="99"/>
      <c r="I93" s="100"/>
    </row>
    <row r="94" spans="1:9" x14ac:dyDescent="0.25">
      <c r="A94" s="93">
        <v>2</v>
      </c>
      <c r="B94" s="93">
        <v>1</v>
      </c>
      <c r="C94" s="93">
        <v>6</v>
      </c>
      <c r="D94" s="93"/>
      <c r="E94" s="103" t="s">
        <v>163</v>
      </c>
      <c r="F94" s="99">
        <f>[1]MASTER!B27</f>
        <v>2700000</v>
      </c>
      <c r="G94" s="99">
        <f>SUM(G96:G99)</f>
        <v>2700000</v>
      </c>
      <c r="H94" s="99">
        <f t="shared" si="3"/>
        <v>0</v>
      </c>
      <c r="I94" s="100"/>
    </row>
    <row r="95" spans="1:9" x14ac:dyDescent="0.25">
      <c r="A95" s="93">
        <v>2</v>
      </c>
      <c r="B95" s="93">
        <v>1</v>
      </c>
      <c r="C95" s="93">
        <v>6</v>
      </c>
      <c r="D95" s="93">
        <v>2</v>
      </c>
      <c r="E95" s="103" t="s">
        <v>12</v>
      </c>
      <c r="F95" s="99"/>
      <c r="G95" s="99"/>
      <c r="H95" s="99"/>
      <c r="I95" s="100"/>
    </row>
    <row r="96" spans="1:9" x14ac:dyDescent="0.25">
      <c r="A96" s="93"/>
      <c r="B96" s="93"/>
      <c r="C96" s="93"/>
      <c r="D96" s="93"/>
      <c r="E96" s="103" t="s">
        <v>157</v>
      </c>
      <c r="F96" s="99">
        <v>80000</v>
      </c>
      <c r="G96" s="99">
        <f>F96</f>
        <v>80000</v>
      </c>
      <c r="H96" s="99">
        <f t="shared" si="3"/>
        <v>0</v>
      </c>
      <c r="I96" s="100"/>
    </row>
    <row r="97" spans="1:9" x14ac:dyDescent="0.25">
      <c r="A97" s="93"/>
      <c r="B97" s="93"/>
      <c r="C97" s="93"/>
      <c r="D97" s="93"/>
      <c r="E97" s="103" t="s">
        <v>158</v>
      </c>
      <c r="F97" s="99">
        <v>50000</v>
      </c>
      <c r="G97" s="99">
        <f>F97</f>
        <v>50000</v>
      </c>
      <c r="H97" s="99">
        <f t="shared" si="3"/>
        <v>0</v>
      </c>
      <c r="I97" s="100"/>
    </row>
    <row r="98" spans="1:9" x14ac:dyDescent="0.25">
      <c r="A98" s="93"/>
      <c r="B98" s="93"/>
      <c r="C98" s="93"/>
      <c r="D98" s="93"/>
      <c r="E98" s="103" t="s">
        <v>160</v>
      </c>
      <c r="F98" s="99">
        <v>2450000</v>
      </c>
      <c r="G98" s="99">
        <f>F98</f>
        <v>2450000</v>
      </c>
      <c r="H98" s="99">
        <f t="shared" si="3"/>
        <v>0</v>
      </c>
      <c r="I98" s="100"/>
    </row>
    <row r="99" spans="1:9" x14ac:dyDescent="0.25">
      <c r="A99" s="93"/>
      <c r="B99" s="93"/>
      <c r="C99" s="93"/>
      <c r="D99" s="93"/>
      <c r="E99" s="103" t="s">
        <v>150</v>
      </c>
      <c r="F99" s="99">
        <v>120000</v>
      </c>
      <c r="G99" s="99">
        <f>F99</f>
        <v>120000</v>
      </c>
      <c r="H99" s="99">
        <f t="shared" si="3"/>
        <v>0</v>
      </c>
      <c r="I99" s="100"/>
    </row>
    <row r="100" spans="1:9" x14ac:dyDescent="0.25">
      <c r="A100" s="93"/>
      <c r="B100" s="93"/>
      <c r="C100" s="93"/>
      <c r="D100" s="93"/>
      <c r="E100" s="103"/>
      <c r="F100" s="99"/>
      <c r="G100" s="99"/>
      <c r="H100" s="99"/>
      <c r="I100" s="100"/>
    </row>
    <row r="101" spans="1:9" ht="30" x14ac:dyDescent="0.25">
      <c r="A101" s="93">
        <v>2</v>
      </c>
      <c r="B101" s="93">
        <v>1</v>
      </c>
      <c r="C101" s="93">
        <v>7</v>
      </c>
      <c r="D101" s="93"/>
      <c r="E101" s="108" t="s">
        <v>164</v>
      </c>
      <c r="F101" s="99">
        <f>[1]MASTER!B28</f>
        <v>10500000</v>
      </c>
      <c r="G101" s="99">
        <f>SUM(G103:G106)</f>
        <v>10500000</v>
      </c>
      <c r="H101" s="99">
        <f t="shared" si="3"/>
        <v>0</v>
      </c>
      <c r="I101" s="100"/>
    </row>
    <row r="102" spans="1:9" x14ac:dyDescent="0.25">
      <c r="A102" s="93">
        <v>2</v>
      </c>
      <c r="B102" s="93">
        <v>1</v>
      </c>
      <c r="C102" s="93">
        <v>7</v>
      </c>
      <c r="D102" s="93">
        <v>2</v>
      </c>
      <c r="E102" s="103" t="s">
        <v>12</v>
      </c>
      <c r="F102" s="99"/>
      <c r="G102" s="99"/>
      <c r="H102" s="99"/>
      <c r="I102" s="100"/>
    </row>
    <row r="103" spans="1:9" x14ac:dyDescent="0.25">
      <c r="A103" s="93"/>
      <c r="B103" s="93"/>
      <c r="C103" s="93"/>
      <c r="D103" s="93"/>
      <c r="E103" s="103" t="s">
        <v>157</v>
      </c>
      <c r="F103" s="99">
        <v>80000</v>
      </c>
      <c r="G103" s="99">
        <f>F103</f>
        <v>80000</v>
      </c>
      <c r="H103" s="99">
        <f t="shared" si="3"/>
        <v>0</v>
      </c>
      <c r="I103" s="100"/>
    </row>
    <row r="104" spans="1:9" x14ac:dyDescent="0.25">
      <c r="A104" s="93"/>
      <c r="B104" s="93"/>
      <c r="C104" s="93"/>
      <c r="D104" s="93"/>
      <c r="E104" s="103" t="s">
        <v>158</v>
      </c>
      <c r="F104" s="99">
        <v>10000</v>
      </c>
      <c r="G104" s="99">
        <f>F104</f>
        <v>10000</v>
      </c>
      <c r="H104" s="99">
        <f t="shared" si="3"/>
        <v>0</v>
      </c>
      <c r="I104" s="100"/>
    </row>
    <row r="105" spans="1:9" x14ac:dyDescent="0.25">
      <c r="A105" s="93"/>
      <c r="B105" s="93"/>
      <c r="C105" s="93"/>
      <c r="D105" s="93"/>
      <c r="E105" s="103" t="s">
        <v>160</v>
      </c>
      <c r="F105" s="99">
        <v>10350000</v>
      </c>
      <c r="G105" s="99">
        <f>F105</f>
        <v>10350000</v>
      </c>
      <c r="H105" s="99">
        <f t="shared" si="3"/>
        <v>0</v>
      </c>
      <c r="I105" s="100"/>
    </row>
    <row r="106" spans="1:9" x14ac:dyDescent="0.25">
      <c r="A106" s="93"/>
      <c r="B106" s="93"/>
      <c r="C106" s="93"/>
      <c r="D106" s="93"/>
      <c r="E106" s="103" t="s">
        <v>150</v>
      </c>
      <c r="F106" s="99">
        <v>60000</v>
      </c>
      <c r="G106" s="99">
        <f>F106</f>
        <v>60000</v>
      </c>
      <c r="H106" s="99">
        <f t="shared" si="3"/>
        <v>0</v>
      </c>
      <c r="I106" s="100"/>
    </row>
    <row r="107" spans="1:9" x14ac:dyDescent="0.25">
      <c r="A107" s="93"/>
      <c r="B107" s="93"/>
      <c r="C107" s="93"/>
      <c r="D107" s="93"/>
      <c r="E107" s="103"/>
      <c r="F107" s="99"/>
      <c r="G107" s="99"/>
      <c r="H107" s="99"/>
      <c r="I107" s="100"/>
    </row>
    <row r="108" spans="1:9" x14ac:dyDescent="0.25">
      <c r="A108" s="93">
        <v>2</v>
      </c>
      <c r="B108" s="93">
        <v>1</v>
      </c>
      <c r="C108" s="93">
        <v>8</v>
      </c>
      <c r="D108" s="93"/>
      <c r="E108" s="103" t="s">
        <v>165</v>
      </c>
      <c r="F108" s="99">
        <f>[1]MASTER!B36</f>
        <v>10000000</v>
      </c>
      <c r="G108" s="99">
        <f>SUM(G110:G115)</f>
        <v>10000000</v>
      </c>
      <c r="H108" s="99">
        <f t="shared" si="3"/>
        <v>0</v>
      </c>
      <c r="I108" s="100"/>
    </row>
    <row r="109" spans="1:9" x14ac:dyDescent="0.25">
      <c r="A109" s="93">
        <v>2</v>
      </c>
      <c r="B109" s="93">
        <v>1</v>
      </c>
      <c r="C109" s="93">
        <v>8</v>
      </c>
      <c r="D109" s="93">
        <v>2</v>
      </c>
      <c r="E109" s="103" t="s">
        <v>12</v>
      </c>
      <c r="F109" s="99"/>
      <c r="G109" s="99"/>
      <c r="H109" s="99"/>
      <c r="I109" s="100"/>
    </row>
    <row r="110" spans="1:9" x14ac:dyDescent="0.25">
      <c r="A110" s="93"/>
      <c r="B110" s="93"/>
      <c r="C110" s="93"/>
      <c r="D110" s="93"/>
      <c r="E110" s="103" t="s">
        <v>157</v>
      </c>
      <c r="F110" s="99">
        <v>300000</v>
      </c>
      <c r="G110" s="99">
        <v>450000</v>
      </c>
      <c r="H110" s="99">
        <f t="shared" ref="H110:H111" si="4">G110-F110</f>
        <v>150000</v>
      </c>
      <c r="I110" s="100"/>
    </row>
    <row r="111" spans="1:9" ht="15.75" customHeight="1" x14ac:dyDescent="0.25">
      <c r="A111" s="93"/>
      <c r="B111" s="93"/>
      <c r="C111" s="93"/>
      <c r="D111" s="93"/>
      <c r="E111" s="103" t="s">
        <v>158</v>
      </c>
      <c r="F111" s="99">
        <v>200000</v>
      </c>
      <c r="G111" s="99">
        <v>0</v>
      </c>
      <c r="H111" s="99">
        <f t="shared" si="4"/>
        <v>-200000</v>
      </c>
      <c r="I111" s="100"/>
    </row>
    <row r="112" spans="1:9" x14ac:dyDescent="0.25">
      <c r="A112" s="93"/>
      <c r="B112" s="93"/>
      <c r="C112" s="93"/>
      <c r="D112" s="93"/>
      <c r="E112" s="103" t="s">
        <v>159</v>
      </c>
      <c r="F112" s="99">
        <v>1000000</v>
      </c>
      <c r="G112" s="99">
        <v>4900000</v>
      </c>
      <c r="H112" s="99">
        <f t="shared" si="3"/>
        <v>3900000</v>
      </c>
      <c r="I112" s="100"/>
    </row>
    <row r="113" spans="1:9" x14ac:dyDescent="0.25">
      <c r="A113" s="93"/>
      <c r="B113" s="93"/>
      <c r="C113" s="93"/>
      <c r="D113" s="93"/>
      <c r="E113" s="103" t="s">
        <v>160</v>
      </c>
      <c r="F113" s="99">
        <v>8300000</v>
      </c>
      <c r="G113" s="99">
        <v>4050000</v>
      </c>
      <c r="H113" s="99">
        <f t="shared" si="3"/>
        <v>-4250000</v>
      </c>
      <c r="I113" s="100"/>
    </row>
    <row r="114" spans="1:9" x14ac:dyDescent="0.25">
      <c r="A114" s="93"/>
      <c r="B114" s="93"/>
      <c r="C114" s="93"/>
      <c r="D114" s="93"/>
      <c r="E114" s="103" t="s">
        <v>150</v>
      </c>
      <c r="F114" s="99">
        <v>200000</v>
      </c>
      <c r="G114" s="99">
        <f>F114</f>
        <v>200000</v>
      </c>
      <c r="H114" s="99">
        <f t="shared" si="3"/>
        <v>0</v>
      </c>
      <c r="I114" s="100"/>
    </row>
    <row r="115" spans="1:9" x14ac:dyDescent="0.25">
      <c r="A115" s="93"/>
      <c r="B115" s="93"/>
      <c r="C115" s="93"/>
      <c r="D115" s="93"/>
      <c r="E115" s="103" t="s">
        <v>283</v>
      </c>
      <c r="F115" s="99">
        <v>0</v>
      </c>
      <c r="G115" s="99">
        <v>400000</v>
      </c>
      <c r="H115" s="99">
        <f t="shared" si="3"/>
        <v>400000</v>
      </c>
      <c r="I115" s="100"/>
    </row>
    <row r="116" spans="1:9" x14ac:dyDescent="0.25">
      <c r="A116" s="93"/>
      <c r="B116" s="93"/>
      <c r="C116" s="93"/>
      <c r="D116" s="93"/>
      <c r="E116" s="103"/>
      <c r="F116" s="99"/>
      <c r="G116" s="99"/>
      <c r="H116" s="99"/>
      <c r="I116" s="100"/>
    </row>
    <row r="117" spans="1:9" ht="30" x14ac:dyDescent="0.25">
      <c r="A117" s="93">
        <v>2</v>
      </c>
      <c r="B117" s="93">
        <v>1</v>
      </c>
      <c r="C117" s="93">
        <v>9</v>
      </c>
      <c r="D117" s="93"/>
      <c r="E117" s="108" t="s">
        <v>284</v>
      </c>
      <c r="F117" s="99">
        <v>0</v>
      </c>
      <c r="G117" s="99">
        <f>SUM(G119:G122)</f>
        <v>1400000</v>
      </c>
      <c r="H117" s="99">
        <f t="shared" si="3"/>
        <v>1400000</v>
      </c>
      <c r="I117" s="100"/>
    </row>
    <row r="118" spans="1:9" x14ac:dyDescent="0.25">
      <c r="A118" s="93">
        <v>2</v>
      </c>
      <c r="B118" s="93">
        <v>1</v>
      </c>
      <c r="C118" s="93">
        <v>9</v>
      </c>
      <c r="D118" s="93">
        <v>2</v>
      </c>
      <c r="E118" s="110" t="s">
        <v>12</v>
      </c>
      <c r="F118" s="111"/>
      <c r="G118" s="111"/>
      <c r="H118" s="111"/>
      <c r="I118" s="111"/>
    </row>
    <row r="119" spans="1:9" ht="16.5" customHeight="1" x14ac:dyDescent="0.25">
      <c r="A119" s="93"/>
      <c r="B119" s="93"/>
      <c r="C119" s="93"/>
      <c r="D119" s="93"/>
      <c r="E119" s="108" t="s">
        <v>157</v>
      </c>
      <c r="F119" s="99">
        <v>0</v>
      </c>
      <c r="G119" s="99">
        <v>50000</v>
      </c>
      <c r="H119" s="99">
        <f>G119-F119</f>
        <v>50000</v>
      </c>
      <c r="I119" s="100"/>
    </row>
    <row r="120" spans="1:9" x14ac:dyDescent="0.25">
      <c r="A120" s="93"/>
      <c r="B120" s="93"/>
      <c r="C120" s="93"/>
      <c r="D120" s="93"/>
      <c r="E120" s="103" t="s">
        <v>285</v>
      </c>
      <c r="F120" s="99">
        <v>0</v>
      </c>
      <c r="G120" s="99">
        <v>100000</v>
      </c>
      <c r="H120" s="99">
        <f t="shared" si="3"/>
        <v>100000</v>
      </c>
      <c r="I120" s="100"/>
    </row>
    <row r="121" spans="1:9" x14ac:dyDescent="0.25">
      <c r="A121" s="93"/>
      <c r="B121" s="93"/>
      <c r="C121" s="93"/>
      <c r="D121" s="93"/>
      <c r="E121" s="108" t="s">
        <v>159</v>
      </c>
      <c r="F121" s="99">
        <v>0</v>
      </c>
      <c r="G121" s="99">
        <v>750000</v>
      </c>
      <c r="H121" s="99">
        <f t="shared" si="3"/>
        <v>750000</v>
      </c>
      <c r="I121" s="100"/>
    </row>
    <row r="122" spans="1:9" x14ac:dyDescent="0.25">
      <c r="A122" s="93"/>
      <c r="B122" s="93"/>
      <c r="C122" s="93"/>
      <c r="D122" s="93"/>
      <c r="E122" s="108" t="s">
        <v>167</v>
      </c>
      <c r="F122" s="99">
        <v>0</v>
      </c>
      <c r="G122" s="99">
        <v>500000</v>
      </c>
      <c r="H122" s="99">
        <f t="shared" si="3"/>
        <v>500000</v>
      </c>
      <c r="I122" s="100"/>
    </row>
    <row r="123" spans="1:9" x14ac:dyDescent="0.25">
      <c r="A123" s="93"/>
      <c r="B123" s="93"/>
      <c r="C123" s="93"/>
      <c r="D123" s="93"/>
      <c r="E123" s="111"/>
      <c r="F123" s="99"/>
      <c r="G123" s="99"/>
      <c r="H123" s="99"/>
      <c r="I123" s="100"/>
    </row>
    <row r="124" spans="1:9" ht="30" x14ac:dyDescent="0.25">
      <c r="A124" s="96">
        <v>2</v>
      </c>
      <c r="B124" s="96">
        <v>2</v>
      </c>
      <c r="C124" s="96"/>
      <c r="D124" s="96"/>
      <c r="E124" s="104" t="s">
        <v>166</v>
      </c>
      <c r="F124" s="98">
        <f>[1]MASTER!B48</f>
        <v>822613000</v>
      </c>
      <c r="G124" s="98">
        <f>SUM(G125+G141+G157+G172+G188+G204+G223+G239+G255+G271+G287+G306+G324+G340+G347+G363+G380+G396+G407+G418+G435)</f>
        <v>897854411</v>
      </c>
      <c r="H124" s="98">
        <f t="shared" si="3"/>
        <v>75241411</v>
      </c>
      <c r="I124" s="100"/>
    </row>
    <row r="125" spans="1:9" x14ac:dyDescent="0.25">
      <c r="A125" s="93">
        <v>2</v>
      </c>
      <c r="B125" s="93">
        <v>2</v>
      </c>
      <c r="C125" s="93">
        <v>1</v>
      </c>
      <c r="D125" s="93"/>
      <c r="E125" s="101" t="str">
        <f>[1]MASTER!A49</f>
        <v>Rehab Ruang Pertemuan</v>
      </c>
      <c r="F125" s="112">
        <f>[1]MASTER!B49</f>
        <v>36000000</v>
      </c>
      <c r="G125" s="112">
        <f>SUM(G127:G139)</f>
        <v>75288411</v>
      </c>
      <c r="H125" s="99">
        <f t="shared" si="3"/>
        <v>39288411</v>
      </c>
      <c r="I125" s="100"/>
    </row>
    <row r="126" spans="1:9" x14ac:dyDescent="0.25">
      <c r="A126" s="93">
        <v>2</v>
      </c>
      <c r="B126" s="93">
        <v>2</v>
      </c>
      <c r="C126" s="93">
        <v>1</v>
      </c>
      <c r="D126" s="93">
        <v>2</v>
      </c>
      <c r="E126" s="101" t="s">
        <v>12</v>
      </c>
      <c r="F126" s="99"/>
      <c r="G126" s="99"/>
      <c r="H126" s="99"/>
      <c r="I126" s="100"/>
    </row>
    <row r="127" spans="1:9" x14ac:dyDescent="0.25">
      <c r="A127" s="93"/>
      <c r="B127" s="93"/>
      <c r="C127" s="93"/>
      <c r="D127" s="93"/>
      <c r="E127" s="103" t="s">
        <v>157</v>
      </c>
      <c r="F127" s="99">
        <v>100000</v>
      </c>
      <c r="G127" s="99">
        <f>F127</f>
        <v>100000</v>
      </c>
      <c r="H127" s="99">
        <f t="shared" si="3"/>
        <v>0</v>
      </c>
      <c r="I127" s="100"/>
    </row>
    <row r="128" spans="1:9" x14ac:dyDescent="0.25">
      <c r="A128" s="93"/>
      <c r="B128" s="93"/>
      <c r="C128" s="93"/>
      <c r="D128" s="93"/>
      <c r="E128" s="103" t="s">
        <v>158</v>
      </c>
      <c r="F128" s="99">
        <v>50000</v>
      </c>
      <c r="G128" s="99">
        <f>F128</f>
        <v>50000</v>
      </c>
      <c r="H128" s="99">
        <f t="shared" si="3"/>
        <v>0</v>
      </c>
      <c r="I128" s="100"/>
    </row>
    <row r="129" spans="1:9" x14ac:dyDescent="0.25">
      <c r="A129" s="93"/>
      <c r="B129" s="93"/>
      <c r="C129" s="93"/>
      <c r="D129" s="93"/>
      <c r="E129" s="103" t="s">
        <v>167</v>
      </c>
      <c r="F129" s="99">
        <v>1200000</v>
      </c>
      <c r="G129" s="99">
        <v>1750000</v>
      </c>
      <c r="H129" s="99">
        <f t="shared" si="3"/>
        <v>550000</v>
      </c>
      <c r="I129" s="100"/>
    </row>
    <row r="130" spans="1:9" x14ac:dyDescent="0.25">
      <c r="A130" s="93"/>
      <c r="B130" s="93"/>
      <c r="C130" s="93"/>
      <c r="D130" s="93"/>
      <c r="E130" s="103" t="s">
        <v>168</v>
      </c>
      <c r="F130" s="99">
        <v>9925000</v>
      </c>
      <c r="G130" s="99">
        <v>27400000</v>
      </c>
      <c r="H130" s="99">
        <f t="shared" si="3"/>
        <v>17475000</v>
      </c>
      <c r="I130" s="100"/>
    </row>
    <row r="131" spans="1:9" x14ac:dyDescent="0.25">
      <c r="A131" s="93"/>
      <c r="B131" s="93"/>
      <c r="C131" s="93"/>
      <c r="D131" s="93"/>
      <c r="E131" s="103" t="s">
        <v>169</v>
      </c>
      <c r="F131" s="99">
        <f>[1]MASTER!E49</f>
        <v>3500000</v>
      </c>
      <c r="G131" s="99">
        <f>F131</f>
        <v>3500000</v>
      </c>
      <c r="H131" s="99">
        <f t="shared" si="3"/>
        <v>0</v>
      </c>
      <c r="I131" s="100"/>
    </row>
    <row r="132" spans="1:9" x14ac:dyDescent="0.25">
      <c r="A132" s="93"/>
      <c r="B132" s="93"/>
      <c r="C132" s="93"/>
      <c r="D132" s="93"/>
      <c r="E132" s="113" t="s">
        <v>170</v>
      </c>
      <c r="F132" s="114">
        <v>1100000</v>
      </c>
      <c r="G132" s="114">
        <v>20638411</v>
      </c>
      <c r="H132" s="99">
        <f t="shared" si="3"/>
        <v>19538411</v>
      </c>
      <c r="I132" s="100"/>
    </row>
    <row r="133" spans="1:9" x14ac:dyDescent="0.25">
      <c r="A133" s="93">
        <v>2</v>
      </c>
      <c r="B133" s="93">
        <v>2</v>
      </c>
      <c r="C133" s="93">
        <v>1</v>
      </c>
      <c r="D133" s="93">
        <v>3</v>
      </c>
      <c r="E133" s="101" t="s">
        <v>13</v>
      </c>
      <c r="F133" s="99"/>
      <c r="G133" s="99"/>
      <c r="H133" s="99"/>
      <c r="I133" s="100"/>
    </row>
    <row r="134" spans="1:9" x14ac:dyDescent="0.25">
      <c r="A134" s="93"/>
      <c r="B134" s="93"/>
      <c r="C134" s="93"/>
      <c r="D134" s="93"/>
      <c r="E134" s="103" t="s">
        <v>171</v>
      </c>
      <c r="F134" s="99">
        <v>3385000</v>
      </c>
      <c r="G134" s="99">
        <v>1650000</v>
      </c>
      <c r="H134" s="99">
        <f t="shared" si="3"/>
        <v>-1735000</v>
      </c>
      <c r="I134" s="100"/>
    </row>
    <row r="135" spans="1:9" x14ac:dyDescent="0.25">
      <c r="A135" s="93"/>
      <c r="B135" s="93"/>
      <c r="C135" s="93"/>
      <c r="D135" s="93"/>
      <c r="E135" s="103" t="s">
        <v>172</v>
      </c>
      <c r="F135" s="114">
        <f>14*225000</f>
        <v>3150000</v>
      </c>
      <c r="G135" s="114">
        <v>4950000</v>
      </c>
      <c r="H135" s="99">
        <f t="shared" si="3"/>
        <v>1800000</v>
      </c>
      <c r="I135" s="100"/>
    </row>
    <row r="136" spans="1:9" x14ac:dyDescent="0.25">
      <c r="A136" s="93"/>
      <c r="B136" s="93"/>
      <c r="C136" s="93"/>
      <c r="D136" s="93"/>
      <c r="E136" s="103" t="s">
        <v>286</v>
      </c>
      <c r="F136" s="114">
        <v>5770000</v>
      </c>
      <c r="G136" s="114">
        <v>1275000</v>
      </c>
      <c r="H136" s="99">
        <f t="shared" si="3"/>
        <v>-4495000</v>
      </c>
      <c r="I136" s="100"/>
    </row>
    <row r="137" spans="1:9" x14ac:dyDescent="0.25">
      <c r="A137" s="93"/>
      <c r="B137" s="93"/>
      <c r="C137" s="93"/>
      <c r="D137" s="93"/>
      <c r="E137" s="103" t="s">
        <v>287</v>
      </c>
      <c r="F137" s="114">
        <v>3050000</v>
      </c>
      <c r="G137" s="114">
        <v>7600000</v>
      </c>
      <c r="H137" s="99">
        <f t="shared" si="3"/>
        <v>4550000</v>
      </c>
      <c r="I137" s="100"/>
    </row>
    <row r="138" spans="1:9" x14ac:dyDescent="0.25">
      <c r="A138" s="93"/>
      <c r="B138" s="93"/>
      <c r="C138" s="93"/>
      <c r="D138" s="93"/>
      <c r="E138" s="103" t="s">
        <v>288</v>
      </c>
      <c r="F138" s="114">
        <v>4770000</v>
      </c>
      <c r="G138" s="114">
        <v>0</v>
      </c>
      <c r="H138" s="99">
        <f t="shared" si="3"/>
        <v>-4770000</v>
      </c>
      <c r="I138" s="100"/>
    </row>
    <row r="139" spans="1:9" ht="30" customHeight="1" x14ac:dyDescent="0.25">
      <c r="A139" s="93"/>
      <c r="B139" s="93"/>
      <c r="C139" s="93"/>
      <c r="D139" s="93"/>
      <c r="E139" s="103" t="s">
        <v>289</v>
      </c>
      <c r="F139" s="114">
        <v>0</v>
      </c>
      <c r="G139" s="114">
        <v>6375000</v>
      </c>
      <c r="H139" s="99">
        <f t="shared" si="3"/>
        <v>6375000</v>
      </c>
      <c r="I139" s="100"/>
    </row>
    <row r="140" spans="1:9" x14ac:dyDescent="0.25">
      <c r="A140" s="93"/>
      <c r="B140" s="93"/>
      <c r="C140" s="93"/>
      <c r="D140" s="93"/>
      <c r="E140" s="103"/>
      <c r="F140" s="114"/>
      <c r="G140" s="114"/>
      <c r="H140" s="99"/>
      <c r="I140" s="100"/>
    </row>
    <row r="141" spans="1:9" ht="30" x14ac:dyDescent="0.25">
      <c r="A141" s="93">
        <v>2</v>
      </c>
      <c r="B141" s="93">
        <v>2</v>
      </c>
      <c r="C141" s="93">
        <v>2</v>
      </c>
      <c r="D141" s="93"/>
      <c r="E141" s="102" t="str">
        <f>[1]MASTER!A50</f>
        <v>Rabat Beton Dusun Sabrang (masjid Sabrang-Bompon)</v>
      </c>
      <c r="F141" s="115">
        <f>[1]MASTER!B50</f>
        <v>27500000</v>
      </c>
      <c r="G141" s="115">
        <f>SUM(G143:G155)</f>
        <v>32340000</v>
      </c>
      <c r="H141" s="99">
        <f t="shared" si="3"/>
        <v>4840000</v>
      </c>
      <c r="I141" s="100"/>
    </row>
    <row r="142" spans="1:9" x14ac:dyDescent="0.25">
      <c r="A142" s="93">
        <v>2</v>
      </c>
      <c r="B142" s="93">
        <v>2</v>
      </c>
      <c r="C142" s="93">
        <v>2</v>
      </c>
      <c r="D142" s="93">
        <v>2</v>
      </c>
      <c r="E142" s="101" t="s">
        <v>12</v>
      </c>
      <c r="F142" s="99"/>
      <c r="G142" s="99"/>
      <c r="H142" s="99"/>
      <c r="I142" s="100"/>
    </row>
    <row r="143" spans="1:9" x14ac:dyDescent="0.25">
      <c r="A143" s="93"/>
      <c r="B143" s="93"/>
      <c r="C143" s="93"/>
      <c r="D143" s="93"/>
      <c r="E143" s="103" t="s">
        <v>157</v>
      </c>
      <c r="F143" s="116">
        <v>100000</v>
      </c>
      <c r="G143" s="116">
        <f>F143</f>
        <v>100000</v>
      </c>
      <c r="H143" s="99">
        <f t="shared" si="3"/>
        <v>0</v>
      </c>
      <c r="I143" s="100"/>
    </row>
    <row r="144" spans="1:9" x14ac:dyDescent="0.25">
      <c r="A144" s="93"/>
      <c r="B144" s="93"/>
      <c r="C144" s="93"/>
      <c r="D144" s="93"/>
      <c r="E144" s="103" t="s">
        <v>158</v>
      </c>
      <c r="F144" s="116">
        <v>50000</v>
      </c>
      <c r="G144" s="116">
        <f>F144</f>
        <v>50000</v>
      </c>
      <c r="H144" s="99">
        <f t="shared" ref="H144:H208" si="5">G144-F144</f>
        <v>0</v>
      </c>
      <c r="I144" s="100"/>
    </row>
    <row r="145" spans="1:9" x14ac:dyDescent="0.25">
      <c r="A145" s="93"/>
      <c r="B145" s="93"/>
      <c r="C145" s="93"/>
      <c r="D145" s="93"/>
      <c r="E145" s="103" t="s">
        <v>167</v>
      </c>
      <c r="F145" s="116">
        <v>975000</v>
      </c>
      <c r="G145" s="116">
        <v>1200000</v>
      </c>
      <c r="H145" s="99">
        <f t="shared" si="5"/>
        <v>225000</v>
      </c>
      <c r="I145" s="100"/>
    </row>
    <row r="146" spans="1:9" x14ac:dyDescent="0.25">
      <c r="A146" s="93"/>
      <c r="B146" s="93"/>
      <c r="C146" s="93"/>
      <c r="D146" s="93"/>
      <c r="E146" s="103" t="s">
        <v>168</v>
      </c>
      <c r="F146" s="116">
        <v>1853000</v>
      </c>
      <c r="G146" s="116">
        <v>1950000</v>
      </c>
      <c r="H146" s="99">
        <f t="shared" si="5"/>
        <v>97000</v>
      </c>
      <c r="I146" s="100"/>
    </row>
    <row r="147" spans="1:9" x14ac:dyDescent="0.25">
      <c r="A147" s="93"/>
      <c r="B147" s="93"/>
      <c r="C147" s="93"/>
      <c r="D147" s="93"/>
      <c r="E147" s="103" t="s">
        <v>168</v>
      </c>
      <c r="F147" s="116">
        <v>3235000</v>
      </c>
      <c r="G147" s="116">
        <v>3015000</v>
      </c>
      <c r="H147" s="99">
        <f t="shared" si="5"/>
        <v>-220000</v>
      </c>
      <c r="I147" s="100"/>
    </row>
    <row r="148" spans="1:9" x14ac:dyDescent="0.25">
      <c r="A148" s="93"/>
      <c r="B148" s="93"/>
      <c r="C148" s="93"/>
      <c r="D148" s="93"/>
      <c r="E148" s="103" t="s">
        <v>169</v>
      </c>
      <c r="F148" s="116">
        <v>637000</v>
      </c>
      <c r="G148" s="116">
        <v>550000</v>
      </c>
      <c r="H148" s="99">
        <f t="shared" si="5"/>
        <v>-87000</v>
      </c>
      <c r="I148" s="100"/>
    </row>
    <row r="149" spans="1:9" x14ac:dyDescent="0.25">
      <c r="A149" s="93"/>
      <c r="B149" s="93"/>
      <c r="C149" s="93"/>
      <c r="D149" s="93"/>
      <c r="E149" s="103" t="s">
        <v>169</v>
      </c>
      <c r="F149" s="116">
        <v>615000</v>
      </c>
      <c r="G149" s="116">
        <v>166000</v>
      </c>
      <c r="H149" s="99">
        <f t="shared" si="5"/>
        <v>-449000</v>
      </c>
      <c r="I149" s="100"/>
    </row>
    <row r="150" spans="1:9" x14ac:dyDescent="0.25">
      <c r="A150" s="93"/>
      <c r="B150" s="93"/>
      <c r="C150" s="93"/>
      <c r="D150" s="93"/>
      <c r="E150" s="103" t="s">
        <v>170</v>
      </c>
      <c r="F150" s="116">
        <v>10000</v>
      </c>
      <c r="G150" s="116">
        <v>0</v>
      </c>
      <c r="H150" s="99">
        <f t="shared" si="5"/>
        <v>-10000</v>
      </c>
      <c r="I150" s="100"/>
    </row>
    <row r="151" spans="1:9" x14ac:dyDescent="0.25">
      <c r="A151" s="93"/>
      <c r="B151" s="93"/>
      <c r="C151" s="93"/>
      <c r="D151" s="93"/>
      <c r="E151" s="103" t="s">
        <v>170</v>
      </c>
      <c r="F151" s="116">
        <v>1480000</v>
      </c>
      <c r="G151" s="116">
        <v>410000</v>
      </c>
      <c r="H151" s="99">
        <f t="shared" si="5"/>
        <v>-1070000</v>
      </c>
      <c r="I151" s="100"/>
    </row>
    <row r="152" spans="1:9" x14ac:dyDescent="0.25">
      <c r="A152" s="93">
        <v>2</v>
      </c>
      <c r="B152" s="93">
        <v>2</v>
      </c>
      <c r="C152" s="93">
        <v>2</v>
      </c>
      <c r="D152" s="93">
        <v>3</v>
      </c>
      <c r="E152" s="101" t="s">
        <v>13</v>
      </c>
      <c r="F152" s="116"/>
      <c r="G152" s="116"/>
      <c r="H152" s="99"/>
      <c r="I152" s="100"/>
    </row>
    <row r="153" spans="1:9" ht="30.75" customHeight="1" x14ac:dyDescent="0.25">
      <c r="A153" s="93"/>
      <c r="B153" s="93"/>
      <c r="C153" s="93"/>
      <c r="D153" s="93"/>
      <c r="E153" s="103" t="s">
        <v>171</v>
      </c>
      <c r="F153" s="116">
        <v>9730000</v>
      </c>
      <c r="G153" s="116">
        <v>11979000</v>
      </c>
      <c r="H153" s="99">
        <f t="shared" si="5"/>
        <v>2249000</v>
      </c>
      <c r="I153" s="100"/>
    </row>
    <row r="154" spans="1:9" x14ac:dyDescent="0.25">
      <c r="A154" s="93"/>
      <c r="B154" s="93"/>
      <c r="C154" s="93"/>
      <c r="D154" s="93"/>
      <c r="E154" s="103" t="s">
        <v>172</v>
      </c>
      <c r="F154" s="116">
        <v>3250000</v>
      </c>
      <c r="G154" s="116">
        <v>4845000</v>
      </c>
      <c r="H154" s="99">
        <f t="shared" si="5"/>
        <v>1595000</v>
      </c>
      <c r="I154" s="100"/>
    </row>
    <row r="155" spans="1:9" x14ac:dyDescent="0.25">
      <c r="A155" s="93"/>
      <c r="B155" s="93"/>
      <c r="C155" s="93"/>
      <c r="D155" s="93"/>
      <c r="E155" s="103" t="s">
        <v>290</v>
      </c>
      <c r="F155" s="116">
        <v>5565000</v>
      </c>
      <c r="G155" s="116">
        <v>8075000</v>
      </c>
      <c r="H155" s="99">
        <f t="shared" si="5"/>
        <v>2510000</v>
      </c>
      <c r="I155" s="100"/>
    </row>
    <row r="156" spans="1:9" x14ac:dyDescent="0.25">
      <c r="A156" s="93"/>
      <c r="B156" s="93"/>
      <c r="C156" s="93"/>
      <c r="D156" s="93"/>
      <c r="E156" s="103"/>
      <c r="F156" s="116"/>
      <c r="G156" s="116"/>
      <c r="H156" s="99"/>
      <c r="I156" s="100"/>
    </row>
    <row r="157" spans="1:9" ht="30" x14ac:dyDescent="0.25">
      <c r="A157" s="93">
        <v>2</v>
      </c>
      <c r="B157" s="93">
        <v>2</v>
      </c>
      <c r="C157" s="93">
        <v>3</v>
      </c>
      <c r="D157" s="93"/>
      <c r="E157" s="102" t="str">
        <f>[1]MASTER!A51</f>
        <v>Pengerasan Jalan Dusun Bompon (RT. 028)</v>
      </c>
      <c r="F157" s="99">
        <f>[1]MASTER!B51</f>
        <v>27000000</v>
      </c>
      <c r="G157" s="99">
        <f>SUM(G159:G170)</f>
        <v>27000000</v>
      </c>
      <c r="H157" s="99">
        <f t="shared" si="5"/>
        <v>0</v>
      </c>
      <c r="I157" s="100"/>
    </row>
    <row r="158" spans="1:9" x14ac:dyDescent="0.25">
      <c r="A158" s="93">
        <v>2</v>
      </c>
      <c r="B158" s="93">
        <v>2</v>
      </c>
      <c r="C158" s="93">
        <v>3</v>
      </c>
      <c r="D158" s="93">
        <v>2</v>
      </c>
      <c r="E158" s="101" t="s">
        <v>12</v>
      </c>
      <c r="F158" s="99"/>
      <c r="G158" s="99"/>
      <c r="H158" s="99"/>
      <c r="I158" s="100"/>
    </row>
    <row r="159" spans="1:9" x14ac:dyDescent="0.25">
      <c r="A159" s="93"/>
      <c r="B159" s="93"/>
      <c r="C159" s="93"/>
      <c r="D159" s="93"/>
      <c r="E159" s="103" t="s">
        <v>157</v>
      </c>
      <c r="F159" s="99">
        <v>100000</v>
      </c>
      <c r="G159" s="99">
        <v>75000</v>
      </c>
      <c r="H159" s="99">
        <f t="shared" si="5"/>
        <v>-25000</v>
      </c>
      <c r="I159" s="100"/>
    </row>
    <row r="160" spans="1:9" x14ac:dyDescent="0.25">
      <c r="A160" s="93"/>
      <c r="B160" s="93"/>
      <c r="C160" s="93"/>
      <c r="D160" s="93"/>
      <c r="E160" s="103" t="s">
        <v>158</v>
      </c>
      <c r="F160" s="99">
        <v>50000</v>
      </c>
      <c r="G160" s="99">
        <v>25000</v>
      </c>
      <c r="H160" s="99">
        <f t="shared" si="5"/>
        <v>-25000</v>
      </c>
      <c r="I160" s="100"/>
    </row>
    <row r="161" spans="1:9" x14ac:dyDescent="0.25">
      <c r="A161" s="93"/>
      <c r="B161" s="93"/>
      <c r="C161" s="93"/>
      <c r="D161" s="93"/>
      <c r="E161" s="103" t="s">
        <v>167</v>
      </c>
      <c r="F161" s="99">
        <v>975000</v>
      </c>
      <c r="G161" s="99">
        <v>1000000</v>
      </c>
      <c r="H161" s="99">
        <f t="shared" si="5"/>
        <v>25000</v>
      </c>
      <c r="I161" s="100"/>
    </row>
    <row r="162" spans="1:9" x14ac:dyDescent="0.25">
      <c r="A162" s="93"/>
      <c r="B162" s="93"/>
      <c r="C162" s="93"/>
      <c r="D162" s="93"/>
      <c r="E162" s="103" t="s">
        <v>168</v>
      </c>
      <c r="F162" s="99">
        <v>2943000</v>
      </c>
      <c r="G162" s="99">
        <v>2545000</v>
      </c>
      <c r="H162" s="99">
        <f t="shared" si="5"/>
        <v>-398000</v>
      </c>
      <c r="I162" s="100"/>
    </row>
    <row r="163" spans="1:9" x14ac:dyDescent="0.25">
      <c r="A163" s="93"/>
      <c r="B163" s="93"/>
      <c r="C163" s="93"/>
      <c r="D163" s="93"/>
      <c r="E163" s="103" t="s">
        <v>168</v>
      </c>
      <c r="F163" s="99">
        <v>265000</v>
      </c>
      <c r="G163" s="99">
        <v>2520000</v>
      </c>
      <c r="H163" s="99">
        <f t="shared" si="5"/>
        <v>2255000</v>
      </c>
      <c r="I163" s="100"/>
    </row>
    <row r="164" spans="1:9" x14ac:dyDescent="0.25">
      <c r="A164" s="93"/>
      <c r="B164" s="93"/>
      <c r="C164" s="93"/>
      <c r="D164" s="93"/>
      <c r="E164" s="103" t="s">
        <v>169</v>
      </c>
      <c r="F164" s="99">
        <v>7000</v>
      </c>
      <c r="G164" s="99">
        <v>405000</v>
      </c>
      <c r="H164" s="99">
        <f t="shared" si="5"/>
        <v>398000</v>
      </c>
      <c r="I164" s="100"/>
    </row>
    <row r="165" spans="1:9" x14ac:dyDescent="0.25">
      <c r="A165" s="93"/>
      <c r="B165" s="93"/>
      <c r="C165" s="93"/>
      <c r="D165" s="93"/>
      <c r="E165" s="103" t="s">
        <v>169</v>
      </c>
      <c r="F165" s="99">
        <v>3360000</v>
      </c>
      <c r="G165" s="99">
        <v>715000</v>
      </c>
      <c r="H165" s="99">
        <f t="shared" si="5"/>
        <v>-2645000</v>
      </c>
      <c r="I165" s="100"/>
    </row>
    <row r="166" spans="1:9" x14ac:dyDescent="0.25">
      <c r="A166" s="93"/>
      <c r="B166" s="93"/>
      <c r="C166" s="93"/>
      <c r="D166" s="93"/>
      <c r="E166" s="103" t="s">
        <v>291</v>
      </c>
      <c r="F166" s="99">
        <v>50000</v>
      </c>
      <c r="G166" s="99">
        <v>50000</v>
      </c>
      <c r="H166" s="99">
        <f t="shared" si="5"/>
        <v>0</v>
      </c>
      <c r="I166" s="100"/>
    </row>
    <row r="167" spans="1:9" x14ac:dyDescent="0.25">
      <c r="A167" s="93"/>
      <c r="B167" s="93"/>
      <c r="C167" s="93"/>
      <c r="D167" s="93"/>
      <c r="E167" s="103" t="s">
        <v>291</v>
      </c>
      <c r="F167" s="99">
        <v>0</v>
      </c>
      <c r="G167" s="99">
        <v>0</v>
      </c>
      <c r="H167" s="99">
        <f t="shared" si="5"/>
        <v>0</v>
      </c>
      <c r="I167" s="100"/>
    </row>
    <row r="168" spans="1:9" x14ac:dyDescent="0.25">
      <c r="A168" s="93">
        <v>2</v>
      </c>
      <c r="B168" s="93">
        <v>2</v>
      </c>
      <c r="C168" s="93">
        <v>3</v>
      </c>
      <c r="D168" s="93">
        <v>3</v>
      </c>
      <c r="E168" s="101" t="s">
        <v>13</v>
      </c>
      <c r="F168" s="99"/>
      <c r="G168" s="99"/>
      <c r="H168" s="99"/>
      <c r="I168" s="100"/>
    </row>
    <row r="169" spans="1:9" x14ac:dyDescent="0.25">
      <c r="A169" s="93"/>
      <c r="B169" s="93"/>
      <c r="C169" s="93"/>
      <c r="D169" s="93"/>
      <c r="E169" s="103" t="s">
        <v>292</v>
      </c>
      <c r="F169" s="99">
        <v>3500000</v>
      </c>
      <c r="G169" s="99">
        <v>3705000</v>
      </c>
      <c r="H169" s="99">
        <f t="shared" si="5"/>
        <v>205000</v>
      </c>
      <c r="I169" s="100"/>
    </row>
    <row r="170" spans="1:9" x14ac:dyDescent="0.25">
      <c r="A170" s="93"/>
      <c r="B170" s="93"/>
      <c r="C170" s="93"/>
      <c r="D170" s="93"/>
      <c r="E170" s="103" t="s">
        <v>293</v>
      </c>
      <c r="F170" s="114">
        <v>15750000</v>
      </c>
      <c r="G170" s="99">
        <v>15960000</v>
      </c>
      <c r="H170" s="99">
        <f t="shared" si="5"/>
        <v>210000</v>
      </c>
      <c r="I170" s="100"/>
    </row>
    <row r="171" spans="1:9" ht="14.25" customHeight="1" x14ac:dyDescent="0.25">
      <c r="A171" s="93"/>
      <c r="B171" s="93"/>
      <c r="C171" s="93"/>
      <c r="D171" s="93"/>
      <c r="E171" s="103"/>
      <c r="F171" s="117"/>
      <c r="G171" s="117"/>
      <c r="H171" s="99"/>
      <c r="I171" s="100"/>
    </row>
    <row r="172" spans="1:9" ht="30" x14ac:dyDescent="0.25">
      <c r="A172" s="93">
        <v>2</v>
      </c>
      <c r="B172" s="93">
        <v>2</v>
      </c>
      <c r="C172" s="93">
        <v>4</v>
      </c>
      <c r="D172" s="93"/>
      <c r="E172" s="102" t="str">
        <f>[1]MASTER!A52</f>
        <v>Rabat Beton Dusun Salakan (RT. 023)</v>
      </c>
      <c r="F172" s="99">
        <f>[1]MASTER!B52</f>
        <v>59400000</v>
      </c>
      <c r="G172" s="99">
        <f>SUM(G174:G186)</f>
        <v>62364000</v>
      </c>
      <c r="H172" s="99">
        <f t="shared" si="5"/>
        <v>2964000</v>
      </c>
      <c r="I172" s="100"/>
    </row>
    <row r="173" spans="1:9" x14ac:dyDescent="0.25">
      <c r="A173" s="93">
        <v>2</v>
      </c>
      <c r="B173" s="93">
        <v>2</v>
      </c>
      <c r="C173" s="93">
        <v>4</v>
      </c>
      <c r="D173" s="93">
        <v>2</v>
      </c>
      <c r="E173" s="101" t="s">
        <v>12</v>
      </c>
      <c r="F173" s="99"/>
      <c r="G173" s="99"/>
      <c r="H173" s="99"/>
      <c r="I173" s="100"/>
    </row>
    <row r="174" spans="1:9" x14ac:dyDescent="0.25">
      <c r="A174" s="93"/>
      <c r="B174" s="93"/>
      <c r="C174" s="93"/>
      <c r="D174" s="93"/>
      <c r="E174" s="103" t="s">
        <v>157</v>
      </c>
      <c r="F174" s="99">
        <v>100000</v>
      </c>
      <c r="G174" s="99">
        <f>F174</f>
        <v>100000</v>
      </c>
      <c r="H174" s="99">
        <f t="shared" si="5"/>
        <v>0</v>
      </c>
      <c r="I174" s="100"/>
    </row>
    <row r="175" spans="1:9" x14ac:dyDescent="0.25">
      <c r="A175" s="93"/>
      <c r="B175" s="93"/>
      <c r="C175" s="93"/>
      <c r="D175" s="93"/>
      <c r="E175" s="103" t="s">
        <v>158</v>
      </c>
      <c r="F175" s="99">
        <v>50000</v>
      </c>
      <c r="G175" s="99">
        <f>F175</f>
        <v>50000</v>
      </c>
      <c r="H175" s="99">
        <f t="shared" si="5"/>
        <v>0</v>
      </c>
      <c r="I175" s="100"/>
    </row>
    <row r="176" spans="1:9" x14ac:dyDescent="0.25">
      <c r="A176" s="93"/>
      <c r="B176" s="93"/>
      <c r="C176" s="93"/>
      <c r="D176" s="93"/>
      <c r="E176" s="103" t="s">
        <v>167</v>
      </c>
      <c r="F176" s="99">
        <v>1450000</v>
      </c>
      <c r="G176" s="99">
        <v>1200000</v>
      </c>
      <c r="H176" s="99">
        <f t="shared" si="5"/>
        <v>-250000</v>
      </c>
      <c r="I176" s="100"/>
    </row>
    <row r="177" spans="1:11" x14ac:dyDescent="0.25">
      <c r="A177" s="93"/>
      <c r="B177" s="93"/>
      <c r="C177" s="93"/>
      <c r="D177" s="93"/>
      <c r="E177" s="103" t="s">
        <v>168</v>
      </c>
      <c r="F177" s="114">
        <v>3706000</v>
      </c>
      <c r="G177" s="114">
        <v>3875000</v>
      </c>
      <c r="H177" s="99">
        <f t="shared" si="5"/>
        <v>169000</v>
      </c>
      <c r="I177" s="100"/>
    </row>
    <row r="178" spans="1:11" x14ac:dyDescent="0.25">
      <c r="A178" s="93"/>
      <c r="B178" s="93"/>
      <c r="C178" s="93" t="s">
        <v>294</v>
      </c>
      <c r="D178" s="93"/>
      <c r="E178" s="103" t="s">
        <v>168</v>
      </c>
      <c r="F178" s="99">
        <v>3057000</v>
      </c>
      <c r="G178" s="114">
        <v>7385000</v>
      </c>
      <c r="H178" s="99">
        <f t="shared" si="5"/>
        <v>4328000</v>
      </c>
      <c r="I178" s="100"/>
    </row>
    <row r="179" spans="1:11" x14ac:dyDescent="0.25">
      <c r="A179" s="93"/>
      <c r="B179" s="93"/>
      <c r="C179" s="93"/>
      <c r="D179" s="93"/>
      <c r="E179" s="103" t="s">
        <v>169</v>
      </c>
      <c r="F179" s="99">
        <v>444000</v>
      </c>
      <c r="G179" s="99">
        <v>815000</v>
      </c>
      <c r="H179" s="99">
        <f t="shared" si="5"/>
        <v>371000</v>
      </c>
      <c r="I179" s="100"/>
    </row>
    <row r="180" spans="1:11" x14ac:dyDescent="0.25">
      <c r="A180" s="93"/>
      <c r="B180" s="93"/>
      <c r="C180" s="93"/>
      <c r="D180" s="93"/>
      <c r="E180" s="103" t="s">
        <v>169</v>
      </c>
      <c r="F180" s="99">
        <v>1542000</v>
      </c>
      <c r="G180" s="99">
        <v>41000</v>
      </c>
      <c r="H180" s="99">
        <f t="shared" si="5"/>
        <v>-1501000</v>
      </c>
      <c r="I180" s="100"/>
    </row>
    <row r="181" spans="1:11" x14ac:dyDescent="0.25">
      <c r="A181" s="93"/>
      <c r="B181" s="93"/>
      <c r="C181" s="93" t="s">
        <v>294</v>
      </c>
      <c r="D181" s="93"/>
      <c r="E181" s="103" t="s">
        <v>170</v>
      </c>
      <c r="F181" s="99">
        <v>1250000</v>
      </c>
      <c r="G181" s="99">
        <v>710000</v>
      </c>
      <c r="H181" s="99">
        <f t="shared" si="5"/>
        <v>-540000</v>
      </c>
      <c r="I181" s="100"/>
    </row>
    <row r="182" spans="1:11" x14ac:dyDescent="0.25">
      <c r="A182" s="93"/>
      <c r="B182" s="93"/>
      <c r="C182" s="93"/>
      <c r="D182" s="93"/>
      <c r="E182" s="103" t="s">
        <v>170</v>
      </c>
      <c r="F182" s="99">
        <v>160000</v>
      </c>
      <c r="G182" s="99">
        <v>120000</v>
      </c>
      <c r="H182" s="99">
        <f t="shared" si="5"/>
        <v>-40000</v>
      </c>
      <c r="I182" s="100"/>
    </row>
    <row r="183" spans="1:11" x14ac:dyDescent="0.25">
      <c r="A183" s="93">
        <v>2</v>
      </c>
      <c r="B183" s="93">
        <v>2</v>
      </c>
      <c r="C183" s="93">
        <v>4</v>
      </c>
      <c r="D183" s="93">
        <v>3</v>
      </c>
      <c r="E183" s="101" t="s">
        <v>13</v>
      </c>
      <c r="F183" s="99"/>
      <c r="G183" s="99"/>
      <c r="H183" s="99"/>
      <c r="I183" s="100"/>
    </row>
    <row r="184" spans="1:11" x14ac:dyDescent="0.25">
      <c r="A184" s="93"/>
      <c r="B184" s="93"/>
      <c r="C184" s="93"/>
      <c r="D184" s="93"/>
      <c r="E184" s="103" t="s">
        <v>171</v>
      </c>
      <c r="F184" s="99">
        <v>26966000</v>
      </c>
      <c r="G184" s="99">
        <v>22627000</v>
      </c>
      <c r="H184" s="99">
        <f t="shared" si="5"/>
        <v>-4339000</v>
      </c>
      <c r="I184" s="100"/>
    </row>
    <row r="185" spans="1:11" x14ac:dyDescent="0.25">
      <c r="A185" s="93"/>
      <c r="B185" s="93"/>
      <c r="C185" s="93"/>
      <c r="D185" s="93"/>
      <c r="E185" s="103" t="s">
        <v>172</v>
      </c>
      <c r="F185" s="99">
        <v>8750000</v>
      </c>
      <c r="G185" s="99">
        <v>10260000</v>
      </c>
      <c r="H185" s="99">
        <f t="shared" si="5"/>
        <v>1510000</v>
      </c>
      <c r="I185" s="100"/>
    </row>
    <row r="186" spans="1:11" x14ac:dyDescent="0.25">
      <c r="A186" s="93"/>
      <c r="B186" s="93"/>
      <c r="C186" s="93"/>
      <c r="D186" s="93"/>
      <c r="E186" s="103" t="s">
        <v>288</v>
      </c>
      <c r="F186" s="99">
        <v>11925000</v>
      </c>
      <c r="G186" s="99">
        <v>15181000</v>
      </c>
      <c r="H186" s="99">
        <f t="shared" si="5"/>
        <v>3256000</v>
      </c>
      <c r="I186" s="100"/>
    </row>
    <row r="187" spans="1:11" x14ac:dyDescent="0.25">
      <c r="A187" s="93"/>
      <c r="B187" s="93"/>
      <c r="C187" s="93"/>
      <c r="D187" s="93"/>
      <c r="E187" s="103"/>
      <c r="F187" s="99"/>
      <c r="G187" s="99"/>
      <c r="H187" s="99"/>
      <c r="I187" s="100"/>
    </row>
    <row r="188" spans="1:11" ht="30" x14ac:dyDescent="0.25">
      <c r="A188" s="93">
        <v>2</v>
      </c>
      <c r="B188" s="93">
        <v>2</v>
      </c>
      <c r="C188" s="93">
        <v>5</v>
      </c>
      <c r="D188" s="93"/>
      <c r="E188" s="102" t="str">
        <f>[1]MASTER!A53</f>
        <v>Rabat Beton Dusun Tangkil (RT. 020)</v>
      </c>
      <c r="F188" s="99">
        <f>[1]MASTER!B53</f>
        <v>70500000</v>
      </c>
      <c r="G188" s="99">
        <f>SUM(G190:G202)</f>
        <v>59774000</v>
      </c>
      <c r="H188" s="99">
        <f t="shared" si="5"/>
        <v>-10726000</v>
      </c>
      <c r="I188" s="100"/>
    </row>
    <row r="189" spans="1:11" x14ac:dyDescent="0.25">
      <c r="A189" s="93">
        <v>2</v>
      </c>
      <c r="B189" s="93">
        <v>2</v>
      </c>
      <c r="C189" s="93">
        <v>5</v>
      </c>
      <c r="D189" s="93">
        <v>2</v>
      </c>
      <c r="E189" s="101" t="s">
        <v>12</v>
      </c>
      <c r="F189" s="99"/>
      <c r="G189" s="99"/>
      <c r="H189" s="99"/>
      <c r="I189" s="100"/>
      <c r="J189" s="118"/>
      <c r="K189" s="118"/>
    </row>
    <row r="190" spans="1:11" x14ac:dyDescent="0.25">
      <c r="A190" s="93"/>
      <c r="B190" s="93"/>
      <c r="C190" s="93"/>
      <c r="D190" s="93"/>
      <c r="E190" s="103" t="s">
        <v>157</v>
      </c>
      <c r="F190" s="99">
        <v>100000</v>
      </c>
      <c r="G190" s="99">
        <f>F190</f>
        <v>100000</v>
      </c>
      <c r="H190" s="99">
        <f t="shared" si="5"/>
        <v>0</v>
      </c>
      <c r="I190" s="100"/>
    </row>
    <row r="191" spans="1:11" x14ac:dyDescent="0.25">
      <c r="A191" s="93"/>
      <c r="B191" s="93"/>
      <c r="C191" s="93"/>
      <c r="D191" s="93"/>
      <c r="E191" s="103" t="s">
        <v>158</v>
      </c>
      <c r="F191" s="99">
        <v>50000</v>
      </c>
      <c r="G191" s="99">
        <f>F191</f>
        <v>50000</v>
      </c>
      <c r="H191" s="99">
        <f t="shared" si="5"/>
        <v>0</v>
      </c>
      <c r="I191" s="100"/>
    </row>
    <row r="192" spans="1:11" x14ac:dyDescent="0.25">
      <c r="A192" s="93"/>
      <c r="B192" s="93"/>
      <c r="C192" s="93"/>
      <c r="D192" s="93"/>
      <c r="E192" s="103" t="s">
        <v>167</v>
      </c>
      <c r="F192" s="99">
        <v>1450000</v>
      </c>
      <c r="G192" s="99">
        <v>1750000</v>
      </c>
      <c r="H192" s="99">
        <f t="shared" si="5"/>
        <v>300000</v>
      </c>
      <c r="I192" s="100"/>
    </row>
    <row r="193" spans="1:11" x14ac:dyDescent="0.25">
      <c r="A193" s="93"/>
      <c r="B193" s="93"/>
      <c r="C193" s="93"/>
      <c r="D193" s="93"/>
      <c r="E193" s="103" t="s">
        <v>168</v>
      </c>
      <c r="F193" s="99">
        <v>6104000</v>
      </c>
      <c r="G193" s="99">
        <v>5750000</v>
      </c>
      <c r="H193" s="99">
        <f t="shared" si="5"/>
        <v>-354000</v>
      </c>
      <c r="I193" s="100"/>
    </row>
    <row r="194" spans="1:11" x14ac:dyDescent="0.25">
      <c r="A194" s="93"/>
      <c r="B194" s="93"/>
      <c r="C194" s="93"/>
      <c r="D194" s="93"/>
      <c r="E194" s="103" t="s">
        <v>168</v>
      </c>
      <c r="F194" s="99">
        <v>2022000</v>
      </c>
      <c r="G194" s="99">
        <v>5490000</v>
      </c>
      <c r="H194" s="99">
        <f t="shared" si="5"/>
        <v>3468000</v>
      </c>
      <c r="I194" s="100"/>
    </row>
    <row r="195" spans="1:11" x14ac:dyDescent="0.25">
      <c r="A195" s="93"/>
      <c r="B195" s="93"/>
      <c r="C195" s="93"/>
      <c r="D195" s="93"/>
      <c r="E195" s="103" t="s">
        <v>169</v>
      </c>
      <c r="F195" s="99">
        <v>276000</v>
      </c>
      <c r="G195" s="99">
        <v>750000</v>
      </c>
      <c r="H195" s="99">
        <f>G195-F195</f>
        <v>474000</v>
      </c>
      <c r="I195" s="100"/>
      <c r="J195" s="118"/>
      <c r="K195" s="118"/>
    </row>
    <row r="196" spans="1:11" x14ac:dyDescent="0.25">
      <c r="A196" s="93"/>
      <c r="B196" s="93"/>
      <c r="C196" s="93"/>
      <c r="D196" s="93"/>
      <c r="E196" s="103" t="s">
        <v>169</v>
      </c>
      <c r="F196" s="99">
        <v>1237000</v>
      </c>
      <c r="G196" s="99">
        <v>0</v>
      </c>
      <c r="H196" s="99">
        <f>G196-F196</f>
        <v>-1237000</v>
      </c>
      <c r="I196" s="100"/>
    </row>
    <row r="197" spans="1:11" x14ac:dyDescent="0.25">
      <c r="A197" s="93"/>
      <c r="B197" s="93"/>
      <c r="C197" s="93"/>
      <c r="D197" s="93"/>
      <c r="E197" s="103" t="s">
        <v>170</v>
      </c>
      <c r="F197" s="99">
        <v>3500000</v>
      </c>
      <c r="G197" s="99">
        <v>0</v>
      </c>
      <c r="H197" s="99">
        <f>G197-F197</f>
        <v>-3500000</v>
      </c>
      <c r="I197" s="100"/>
    </row>
    <row r="198" spans="1:11" x14ac:dyDescent="0.25">
      <c r="A198" s="93"/>
      <c r="B198" s="93"/>
      <c r="C198" s="93"/>
      <c r="D198" s="93"/>
      <c r="E198" s="103" t="s">
        <v>170</v>
      </c>
      <c r="F198" s="119">
        <v>120000</v>
      </c>
      <c r="G198" s="99">
        <v>0</v>
      </c>
      <c r="H198" s="99">
        <f>G198-F198</f>
        <v>-120000</v>
      </c>
      <c r="I198" s="100"/>
    </row>
    <row r="199" spans="1:11" x14ac:dyDescent="0.25">
      <c r="A199" s="93">
        <v>2</v>
      </c>
      <c r="B199" s="93">
        <v>2</v>
      </c>
      <c r="C199" s="93">
        <v>5</v>
      </c>
      <c r="D199" s="93">
        <v>3</v>
      </c>
      <c r="E199" s="101" t="s">
        <v>13</v>
      </c>
      <c r="F199" s="99"/>
      <c r="G199" s="99"/>
      <c r="H199" s="99"/>
      <c r="I199" s="100"/>
    </row>
    <row r="200" spans="1:11" x14ac:dyDescent="0.25">
      <c r="A200" s="93"/>
      <c r="B200" s="93"/>
      <c r="C200" s="93"/>
      <c r="D200" s="93"/>
      <c r="E200" s="103" t="s">
        <v>295</v>
      </c>
      <c r="F200" s="99">
        <v>31831000</v>
      </c>
      <c r="G200" s="99">
        <v>21659000</v>
      </c>
      <c r="H200" s="99">
        <f t="shared" si="5"/>
        <v>-10172000</v>
      </c>
      <c r="I200" s="100"/>
    </row>
    <row r="201" spans="1:11" x14ac:dyDescent="0.25">
      <c r="A201" s="93"/>
      <c r="B201" s="93"/>
      <c r="C201" s="93"/>
      <c r="D201" s="93"/>
      <c r="E201" s="103" t="s">
        <v>296</v>
      </c>
      <c r="F201" s="99">
        <v>9500000</v>
      </c>
      <c r="G201" s="99">
        <v>9690000</v>
      </c>
      <c r="H201" s="99">
        <f t="shared" si="5"/>
        <v>190000</v>
      </c>
      <c r="I201" s="100"/>
    </row>
    <row r="202" spans="1:11" x14ac:dyDescent="0.25">
      <c r="A202" s="93"/>
      <c r="B202" s="93"/>
      <c r="C202" s="93"/>
      <c r="D202" s="93"/>
      <c r="E202" s="103" t="s">
        <v>288</v>
      </c>
      <c r="F202" s="99">
        <v>14310000</v>
      </c>
      <c r="G202" s="99">
        <v>14535000</v>
      </c>
      <c r="H202" s="99">
        <f t="shared" si="5"/>
        <v>225000</v>
      </c>
      <c r="I202" s="100"/>
    </row>
    <row r="203" spans="1:11" x14ac:dyDescent="0.25">
      <c r="A203" s="93"/>
      <c r="B203" s="93"/>
      <c r="C203" s="93"/>
      <c r="D203" s="93"/>
      <c r="E203" s="103"/>
      <c r="F203" s="120"/>
      <c r="G203" s="120"/>
      <c r="H203" s="99"/>
      <c r="I203" s="100"/>
    </row>
    <row r="204" spans="1:11" ht="30" x14ac:dyDescent="0.25">
      <c r="A204" s="93">
        <v>2</v>
      </c>
      <c r="B204" s="93">
        <v>2</v>
      </c>
      <c r="C204" s="93">
        <v>6</v>
      </c>
      <c r="D204" s="93"/>
      <c r="E204" s="121" t="str">
        <f>[1]MASTER!A54</f>
        <v>Rehab Jembatan Dusun Bleber (P Surohmad)</v>
      </c>
      <c r="F204" s="99">
        <f>[1]MASTER!B54</f>
        <v>71000000</v>
      </c>
      <c r="G204" s="99">
        <f>SUM(G206:G221)</f>
        <v>61379000</v>
      </c>
      <c r="H204" s="99">
        <f t="shared" si="5"/>
        <v>-9621000</v>
      </c>
      <c r="I204" s="100"/>
    </row>
    <row r="205" spans="1:11" x14ac:dyDescent="0.25">
      <c r="A205" s="93">
        <v>2</v>
      </c>
      <c r="B205" s="93">
        <v>2</v>
      </c>
      <c r="C205" s="93">
        <v>6</v>
      </c>
      <c r="D205" s="93">
        <v>2</v>
      </c>
      <c r="E205" s="101" t="s">
        <v>12</v>
      </c>
      <c r="F205" s="99"/>
      <c r="G205" s="99"/>
      <c r="H205" s="99"/>
      <c r="I205" s="100"/>
    </row>
    <row r="206" spans="1:11" x14ac:dyDescent="0.25">
      <c r="A206" s="93"/>
      <c r="B206" s="93"/>
      <c r="C206" s="93"/>
      <c r="D206" s="93"/>
      <c r="E206" s="103" t="s">
        <v>157</v>
      </c>
      <c r="F206" s="99">
        <v>100000</v>
      </c>
      <c r="G206" s="99">
        <f>F206</f>
        <v>100000</v>
      </c>
      <c r="H206" s="99">
        <f t="shared" si="5"/>
        <v>0</v>
      </c>
      <c r="I206" s="100"/>
    </row>
    <row r="207" spans="1:11" x14ac:dyDescent="0.25">
      <c r="A207" s="93"/>
      <c r="B207" s="93"/>
      <c r="C207" s="93"/>
      <c r="D207" s="93"/>
      <c r="E207" s="103" t="s">
        <v>158</v>
      </c>
      <c r="F207" s="99">
        <v>50000</v>
      </c>
      <c r="G207" s="99">
        <f>F207</f>
        <v>50000</v>
      </c>
      <c r="H207" s="99">
        <f t="shared" si="5"/>
        <v>0</v>
      </c>
      <c r="I207" s="100"/>
    </row>
    <row r="208" spans="1:11" x14ac:dyDescent="0.25">
      <c r="A208" s="93"/>
      <c r="B208" s="93"/>
      <c r="C208" s="93"/>
      <c r="D208" s="93"/>
      <c r="E208" s="103" t="s">
        <v>167</v>
      </c>
      <c r="F208" s="99">
        <v>1450000</v>
      </c>
      <c r="G208" s="99">
        <v>1750000</v>
      </c>
      <c r="H208" s="99">
        <f t="shared" si="5"/>
        <v>300000</v>
      </c>
      <c r="I208" s="100"/>
    </row>
    <row r="209" spans="1:9" ht="16.5" customHeight="1" x14ac:dyDescent="0.25">
      <c r="A209" s="93"/>
      <c r="B209" s="93"/>
      <c r="C209" s="93"/>
      <c r="D209" s="93"/>
      <c r="E209" s="103" t="s">
        <v>168</v>
      </c>
      <c r="F209" s="99">
        <v>7000000</v>
      </c>
      <c r="G209" s="99">
        <v>5700000</v>
      </c>
      <c r="H209" s="99">
        <f t="shared" ref="H209:H278" si="6">G209-F209</f>
        <v>-1300000</v>
      </c>
      <c r="I209" s="100"/>
    </row>
    <row r="210" spans="1:9" x14ac:dyDescent="0.25">
      <c r="A210" s="93"/>
      <c r="B210" s="93"/>
      <c r="C210" s="93"/>
      <c r="D210" s="93"/>
      <c r="E210" s="103" t="s">
        <v>168</v>
      </c>
      <c r="F210" s="114">
        <v>5220000</v>
      </c>
      <c r="G210" s="114">
        <v>8110000</v>
      </c>
      <c r="H210" s="99">
        <f t="shared" si="6"/>
        <v>2890000</v>
      </c>
      <c r="I210" s="100"/>
    </row>
    <row r="211" spans="1:9" x14ac:dyDescent="0.25">
      <c r="A211" s="93"/>
      <c r="B211" s="93"/>
      <c r="C211" s="93"/>
      <c r="D211" s="93"/>
      <c r="E211" s="103" t="s">
        <v>170</v>
      </c>
      <c r="F211" s="114">
        <v>0</v>
      </c>
      <c r="G211" s="114">
        <v>0</v>
      </c>
      <c r="H211" s="99">
        <f t="shared" si="6"/>
        <v>0</v>
      </c>
      <c r="I211" s="100"/>
    </row>
    <row r="212" spans="1:9" x14ac:dyDescent="0.25">
      <c r="A212" s="93"/>
      <c r="B212" s="93"/>
      <c r="C212" s="93"/>
      <c r="D212" s="93"/>
      <c r="E212" s="103" t="s">
        <v>170</v>
      </c>
      <c r="F212" s="99">
        <v>755000</v>
      </c>
      <c r="G212" s="99">
        <v>2850000</v>
      </c>
      <c r="H212" s="99">
        <f t="shared" si="6"/>
        <v>2095000</v>
      </c>
      <c r="I212" s="100"/>
    </row>
    <row r="213" spans="1:9" x14ac:dyDescent="0.25">
      <c r="A213" s="93"/>
      <c r="B213" s="93"/>
      <c r="C213" s="93"/>
      <c r="D213" s="93"/>
      <c r="E213" s="103" t="s">
        <v>169</v>
      </c>
      <c r="F213" s="114">
        <v>0</v>
      </c>
      <c r="G213" s="99">
        <v>1300000</v>
      </c>
      <c r="H213" s="99">
        <f t="shared" si="6"/>
        <v>1300000</v>
      </c>
      <c r="I213" s="100"/>
    </row>
    <row r="214" spans="1:9" x14ac:dyDescent="0.25">
      <c r="A214" s="93"/>
      <c r="B214" s="93"/>
      <c r="C214" s="93"/>
      <c r="D214" s="93"/>
      <c r="E214" s="103" t="s">
        <v>169</v>
      </c>
      <c r="F214" s="114">
        <v>0</v>
      </c>
      <c r="G214" s="99">
        <v>361000</v>
      </c>
      <c r="H214" s="99">
        <f t="shared" si="6"/>
        <v>361000</v>
      </c>
      <c r="I214" s="100"/>
    </row>
    <row r="215" spans="1:9" x14ac:dyDescent="0.25">
      <c r="A215" s="93">
        <v>2</v>
      </c>
      <c r="B215" s="93">
        <v>2</v>
      </c>
      <c r="C215" s="93">
        <v>6</v>
      </c>
      <c r="D215" s="93">
        <v>3</v>
      </c>
      <c r="E215" s="101" t="s">
        <v>13</v>
      </c>
      <c r="F215" s="99"/>
      <c r="G215" s="99"/>
      <c r="H215" s="99"/>
      <c r="I215" s="100"/>
    </row>
    <row r="216" spans="1:9" x14ac:dyDescent="0.25">
      <c r="A216" s="93"/>
      <c r="B216" s="93"/>
      <c r="C216" s="93"/>
      <c r="D216" s="93"/>
      <c r="E216" s="103" t="s">
        <v>171</v>
      </c>
      <c r="F216" s="114">
        <f>50*69700</f>
        <v>3485000</v>
      </c>
      <c r="G216" s="114">
        <v>10164000</v>
      </c>
      <c r="H216" s="99">
        <f t="shared" si="6"/>
        <v>6679000</v>
      </c>
      <c r="I216" s="100"/>
    </row>
    <row r="217" spans="1:9" x14ac:dyDescent="0.25">
      <c r="A217" s="93"/>
      <c r="B217" s="93"/>
      <c r="C217" s="93"/>
      <c r="D217" s="93"/>
      <c r="E217" s="103" t="s">
        <v>172</v>
      </c>
      <c r="F217" s="112">
        <f>25*235000</f>
        <v>5875000</v>
      </c>
      <c r="G217" s="112">
        <v>8265000</v>
      </c>
      <c r="H217" s="99">
        <f t="shared" si="6"/>
        <v>2390000</v>
      </c>
      <c r="I217" s="100"/>
    </row>
    <row r="218" spans="1:9" x14ac:dyDescent="0.25">
      <c r="A218" s="93"/>
      <c r="B218" s="93"/>
      <c r="C218" s="93"/>
      <c r="D218" s="93"/>
      <c r="E218" s="103" t="s">
        <v>173</v>
      </c>
      <c r="F218" s="99">
        <v>5065000</v>
      </c>
      <c r="G218" s="99">
        <v>5610000</v>
      </c>
      <c r="H218" s="99">
        <f t="shared" si="6"/>
        <v>545000</v>
      </c>
      <c r="I218" s="100"/>
    </row>
    <row r="219" spans="1:9" x14ac:dyDescent="0.25">
      <c r="A219" s="93"/>
      <c r="B219" s="93"/>
      <c r="C219" s="93"/>
      <c r="D219" s="93"/>
      <c r="E219" s="103" t="s">
        <v>288</v>
      </c>
      <c r="F219" s="99">
        <v>4770000</v>
      </c>
      <c r="G219" s="99">
        <v>2584000</v>
      </c>
      <c r="H219" s="99">
        <f t="shared" si="6"/>
        <v>-2186000</v>
      </c>
      <c r="I219" s="100"/>
    </row>
    <row r="220" spans="1:9" x14ac:dyDescent="0.25">
      <c r="A220" s="93"/>
      <c r="B220" s="93"/>
      <c r="C220" s="93"/>
      <c r="D220" s="93"/>
      <c r="E220" s="103" t="s">
        <v>174</v>
      </c>
      <c r="F220" s="99">
        <v>37230000</v>
      </c>
      <c r="G220" s="99">
        <v>0</v>
      </c>
      <c r="H220" s="99">
        <f t="shared" si="6"/>
        <v>-37230000</v>
      </c>
      <c r="I220" s="100"/>
    </row>
    <row r="221" spans="1:9" x14ac:dyDescent="0.25">
      <c r="A221" s="93"/>
      <c r="B221" s="93"/>
      <c r="C221" s="93"/>
      <c r="D221" s="93"/>
      <c r="E221" s="103" t="s">
        <v>297</v>
      </c>
      <c r="F221" s="99">
        <v>0</v>
      </c>
      <c r="G221" s="99">
        <v>14535000</v>
      </c>
      <c r="H221" s="99">
        <f t="shared" si="6"/>
        <v>14535000</v>
      </c>
      <c r="I221" s="100"/>
    </row>
    <row r="222" spans="1:9" x14ac:dyDescent="0.25">
      <c r="A222" s="93"/>
      <c r="B222" s="93"/>
      <c r="C222" s="93"/>
      <c r="D222" s="93"/>
      <c r="E222" s="103"/>
      <c r="F222" s="99"/>
      <c r="G222" s="99"/>
      <c r="H222" s="99"/>
      <c r="I222" s="100"/>
    </row>
    <row r="223" spans="1:9" ht="30" x14ac:dyDescent="0.25">
      <c r="A223" s="93">
        <v>2</v>
      </c>
      <c r="B223" s="93">
        <v>2</v>
      </c>
      <c r="C223" s="93">
        <v>7</v>
      </c>
      <c r="D223" s="93"/>
      <c r="E223" s="102" t="str">
        <f>[1]MASTER!A55</f>
        <v>Rabat Beton Dusun Ngemplak (P Matsarifudin)</v>
      </c>
      <c r="F223" s="99">
        <f>[1]MASTER!B55</f>
        <v>69000000</v>
      </c>
      <c r="G223" s="99">
        <f>F223</f>
        <v>69000000</v>
      </c>
      <c r="H223" s="99">
        <f t="shared" si="6"/>
        <v>0</v>
      </c>
      <c r="I223" s="100"/>
    </row>
    <row r="224" spans="1:9" x14ac:dyDescent="0.25">
      <c r="A224" s="93">
        <v>2</v>
      </c>
      <c r="B224" s="93">
        <v>2</v>
      </c>
      <c r="C224" s="93">
        <v>7</v>
      </c>
      <c r="D224" s="93">
        <v>2</v>
      </c>
      <c r="E224" s="101" t="s">
        <v>12</v>
      </c>
      <c r="F224" s="99"/>
      <c r="G224" s="99"/>
      <c r="H224" s="99"/>
      <c r="I224" s="100"/>
    </row>
    <row r="225" spans="1:9" x14ac:dyDescent="0.25">
      <c r="A225" s="93"/>
      <c r="B225" s="93"/>
      <c r="C225" s="93"/>
      <c r="D225" s="93"/>
      <c r="E225" s="103" t="s">
        <v>157</v>
      </c>
      <c r="F225" s="99">
        <v>100000</v>
      </c>
      <c r="G225" s="99">
        <f t="shared" ref="G225:G227" si="7">F225</f>
        <v>100000</v>
      </c>
      <c r="H225" s="99">
        <f t="shared" si="6"/>
        <v>0</v>
      </c>
      <c r="I225" s="100"/>
    </row>
    <row r="226" spans="1:9" x14ac:dyDescent="0.25">
      <c r="A226" s="93"/>
      <c r="B226" s="93"/>
      <c r="C226" s="93"/>
      <c r="D226" s="93"/>
      <c r="E226" s="103" t="s">
        <v>158</v>
      </c>
      <c r="F226" s="99">
        <v>50000</v>
      </c>
      <c r="G226" s="99">
        <f t="shared" si="7"/>
        <v>50000</v>
      </c>
      <c r="H226" s="99">
        <f t="shared" si="6"/>
        <v>0</v>
      </c>
      <c r="I226" s="100"/>
    </row>
    <row r="227" spans="1:9" x14ac:dyDescent="0.25">
      <c r="A227" s="93"/>
      <c r="B227" s="93"/>
      <c r="C227" s="93"/>
      <c r="D227" s="93"/>
      <c r="E227" s="103" t="s">
        <v>167</v>
      </c>
      <c r="F227" s="99">
        <v>1450000</v>
      </c>
      <c r="G227" s="99">
        <f t="shared" si="7"/>
        <v>1450000</v>
      </c>
      <c r="H227" s="99">
        <f t="shared" si="6"/>
        <v>0</v>
      </c>
      <c r="I227" s="100"/>
    </row>
    <row r="228" spans="1:9" x14ac:dyDescent="0.25">
      <c r="A228" s="93"/>
      <c r="B228" s="93"/>
      <c r="C228" s="93"/>
      <c r="D228" s="93"/>
      <c r="E228" s="103" t="s">
        <v>168</v>
      </c>
      <c r="F228" s="99">
        <v>5985000</v>
      </c>
      <c r="G228" s="99">
        <v>5160000</v>
      </c>
      <c r="H228" s="99">
        <f t="shared" si="6"/>
        <v>-825000</v>
      </c>
      <c r="I228" s="100"/>
    </row>
    <row r="229" spans="1:9" x14ac:dyDescent="0.25">
      <c r="A229" s="93"/>
      <c r="B229" s="93"/>
      <c r="C229" s="93"/>
      <c r="D229" s="93"/>
      <c r="E229" s="103" t="s">
        <v>168</v>
      </c>
      <c r="F229" s="99">
        <v>2042500</v>
      </c>
      <c r="G229" s="99">
        <v>6260000</v>
      </c>
      <c r="H229" s="99">
        <f t="shared" si="6"/>
        <v>4217500</v>
      </c>
      <c r="I229" s="100"/>
    </row>
    <row r="230" spans="1:9" x14ac:dyDescent="0.25">
      <c r="A230" s="93"/>
      <c r="B230" s="93"/>
      <c r="C230" s="93"/>
      <c r="D230" s="93"/>
      <c r="E230" s="103" t="s">
        <v>169</v>
      </c>
      <c r="F230" s="99">
        <v>15000</v>
      </c>
      <c r="G230" s="99">
        <v>790000</v>
      </c>
      <c r="H230" s="99">
        <f t="shared" si="6"/>
        <v>775000</v>
      </c>
      <c r="I230" s="100"/>
    </row>
    <row r="231" spans="1:9" x14ac:dyDescent="0.25">
      <c r="A231" s="93"/>
      <c r="B231" s="93"/>
      <c r="C231" s="93"/>
      <c r="D231" s="93"/>
      <c r="E231" s="103" t="s">
        <v>169</v>
      </c>
      <c r="F231" s="99">
        <v>1879000</v>
      </c>
      <c r="G231" s="99">
        <v>392000</v>
      </c>
      <c r="H231" s="99">
        <f t="shared" si="6"/>
        <v>-1487000</v>
      </c>
      <c r="I231" s="100"/>
    </row>
    <row r="232" spans="1:9" x14ac:dyDescent="0.25">
      <c r="A232" s="93"/>
      <c r="B232" s="93"/>
      <c r="C232" s="93"/>
      <c r="D232" s="93"/>
      <c r="E232" s="103" t="s">
        <v>170</v>
      </c>
      <c r="F232" s="99">
        <v>0</v>
      </c>
      <c r="G232" s="99">
        <v>50000</v>
      </c>
      <c r="H232" s="99">
        <f t="shared" si="6"/>
        <v>50000</v>
      </c>
      <c r="I232" s="100"/>
    </row>
    <row r="233" spans="1:9" x14ac:dyDescent="0.25">
      <c r="A233" s="93"/>
      <c r="B233" s="93"/>
      <c r="C233" s="93"/>
      <c r="D233" s="93"/>
      <c r="E233" s="103" t="s">
        <v>170</v>
      </c>
      <c r="F233" s="99">
        <v>420000</v>
      </c>
      <c r="G233" s="99">
        <v>640000</v>
      </c>
      <c r="H233" s="99">
        <f t="shared" si="6"/>
        <v>220000</v>
      </c>
      <c r="I233" s="100"/>
    </row>
    <row r="234" spans="1:9" x14ac:dyDescent="0.25">
      <c r="A234" s="93">
        <v>2</v>
      </c>
      <c r="B234" s="93">
        <v>2</v>
      </c>
      <c r="C234" s="93">
        <v>7</v>
      </c>
      <c r="D234" s="93">
        <v>3</v>
      </c>
      <c r="E234" s="101" t="s">
        <v>13</v>
      </c>
      <c r="F234" s="99"/>
      <c r="G234" s="99"/>
      <c r="H234" s="99"/>
      <c r="I234" s="100"/>
    </row>
    <row r="235" spans="1:9" x14ac:dyDescent="0.25">
      <c r="A235" s="93"/>
      <c r="B235" s="93"/>
      <c r="C235" s="93"/>
      <c r="D235" s="93"/>
      <c r="E235" s="103" t="s">
        <v>171</v>
      </c>
      <c r="F235" s="99">
        <v>31483500</v>
      </c>
      <c r="G235" s="99">
        <v>25289000</v>
      </c>
      <c r="H235" s="99">
        <f t="shared" si="6"/>
        <v>-6194500</v>
      </c>
      <c r="I235" s="100"/>
    </row>
    <row r="236" spans="1:9" x14ac:dyDescent="0.25">
      <c r="A236" s="93"/>
      <c r="B236" s="93"/>
      <c r="C236" s="93"/>
      <c r="D236" s="93"/>
      <c r="E236" s="103" t="s">
        <v>172</v>
      </c>
      <c r="F236" s="99">
        <v>11000000</v>
      </c>
      <c r="G236" s="99">
        <v>11400000</v>
      </c>
      <c r="H236" s="99">
        <f t="shared" si="6"/>
        <v>400000</v>
      </c>
      <c r="I236" s="100"/>
    </row>
    <row r="237" spans="1:9" x14ac:dyDescent="0.25">
      <c r="A237" s="93"/>
      <c r="B237" s="93"/>
      <c r="C237" s="93"/>
      <c r="D237" s="93"/>
      <c r="E237" s="103" t="s">
        <v>288</v>
      </c>
      <c r="F237" s="99">
        <v>14575000</v>
      </c>
      <c r="G237" s="99">
        <v>17119000</v>
      </c>
      <c r="H237" s="99">
        <f t="shared" si="6"/>
        <v>2544000</v>
      </c>
      <c r="I237" s="100"/>
    </row>
    <row r="238" spans="1:9" x14ac:dyDescent="0.25">
      <c r="A238" s="93"/>
      <c r="B238" s="93"/>
      <c r="C238" s="93"/>
      <c r="D238" s="93"/>
      <c r="E238" s="103"/>
      <c r="F238" s="99"/>
      <c r="G238" s="99"/>
      <c r="H238" s="99"/>
      <c r="I238" s="100"/>
    </row>
    <row r="239" spans="1:9" ht="30" x14ac:dyDescent="0.25">
      <c r="A239" s="93">
        <v>2</v>
      </c>
      <c r="B239" s="93">
        <v>2</v>
      </c>
      <c r="C239" s="93">
        <v>8</v>
      </c>
      <c r="D239" s="93"/>
      <c r="E239" s="108" t="str">
        <f>[1]MASTER!A56</f>
        <v>Talud Jalan Dusun Tuwanan (RT. 011)</v>
      </c>
      <c r="F239" s="99">
        <f>[1]MASTER!B56</f>
        <v>64000000</v>
      </c>
      <c r="G239" s="99">
        <f>SUM(G241:G253)</f>
        <v>53368000</v>
      </c>
      <c r="H239" s="99">
        <f t="shared" si="6"/>
        <v>-10632000</v>
      </c>
      <c r="I239" s="100"/>
    </row>
    <row r="240" spans="1:9" x14ac:dyDescent="0.25">
      <c r="A240" s="93">
        <v>2</v>
      </c>
      <c r="B240" s="93">
        <v>2</v>
      </c>
      <c r="C240" s="93">
        <v>8</v>
      </c>
      <c r="D240" s="93">
        <v>2</v>
      </c>
      <c r="E240" s="101" t="s">
        <v>12</v>
      </c>
      <c r="F240" s="99"/>
      <c r="G240" s="99"/>
      <c r="H240" s="99"/>
      <c r="I240" s="100"/>
    </row>
    <row r="241" spans="1:9" x14ac:dyDescent="0.25">
      <c r="A241" s="93"/>
      <c r="B241" s="93"/>
      <c r="C241" s="93"/>
      <c r="D241" s="93"/>
      <c r="E241" s="103" t="s">
        <v>157</v>
      </c>
      <c r="F241" s="99">
        <v>100000</v>
      </c>
      <c r="G241" s="99">
        <f>F241</f>
        <v>100000</v>
      </c>
      <c r="H241" s="99">
        <f t="shared" si="6"/>
        <v>0</v>
      </c>
      <c r="I241" s="100"/>
    </row>
    <row r="242" spans="1:9" x14ac:dyDescent="0.25">
      <c r="A242" s="93"/>
      <c r="B242" s="93"/>
      <c r="C242" s="93"/>
      <c r="D242" s="93"/>
      <c r="E242" s="103" t="s">
        <v>158</v>
      </c>
      <c r="F242" s="99">
        <v>50000</v>
      </c>
      <c r="G242" s="99">
        <f>F242</f>
        <v>50000</v>
      </c>
      <c r="H242" s="99">
        <f t="shared" si="6"/>
        <v>0</v>
      </c>
      <c r="I242" s="100"/>
    </row>
    <row r="243" spans="1:9" x14ac:dyDescent="0.25">
      <c r="A243" s="93"/>
      <c r="B243" s="93"/>
      <c r="C243" s="93"/>
      <c r="D243" s="93"/>
      <c r="E243" s="103" t="s">
        <v>167</v>
      </c>
      <c r="F243" s="99">
        <v>1750000</v>
      </c>
      <c r="G243" s="99">
        <v>1750000</v>
      </c>
      <c r="H243" s="99">
        <f t="shared" si="6"/>
        <v>0</v>
      </c>
      <c r="I243" s="100"/>
    </row>
    <row r="244" spans="1:9" x14ac:dyDescent="0.25">
      <c r="A244" s="93"/>
      <c r="B244" s="93"/>
      <c r="C244" s="93"/>
      <c r="D244" s="93"/>
      <c r="E244" s="103" t="s">
        <v>168</v>
      </c>
      <c r="F244" s="99">
        <v>3815000</v>
      </c>
      <c r="G244" s="99">
        <v>3680000</v>
      </c>
      <c r="H244" s="99">
        <f t="shared" si="6"/>
        <v>-135000</v>
      </c>
      <c r="I244" s="100"/>
    </row>
    <row r="245" spans="1:9" x14ac:dyDescent="0.25">
      <c r="A245" s="93"/>
      <c r="B245" s="93"/>
      <c r="C245" s="93"/>
      <c r="D245" s="93"/>
      <c r="E245" s="103" t="s">
        <v>168</v>
      </c>
      <c r="F245" s="99">
        <v>7311000</v>
      </c>
      <c r="G245" s="99">
        <v>9610000</v>
      </c>
      <c r="H245" s="99">
        <f t="shared" si="6"/>
        <v>2299000</v>
      </c>
      <c r="I245" s="100"/>
    </row>
    <row r="246" spans="1:9" x14ac:dyDescent="0.25">
      <c r="A246" s="93"/>
      <c r="B246" s="93"/>
      <c r="C246" s="93"/>
      <c r="D246" s="93"/>
      <c r="E246" s="103" t="s">
        <v>169</v>
      </c>
      <c r="F246" s="99">
        <v>975000</v>
      </c>
      <c r="G246" s="99">
        <v>1300000</v>
      </c>
      <c r="H246" s="99">
        <f t="shared" si="6"/>
        <v>325000</v>
      </c>
      <c r="I246" s="100"/>
    </row>
    <row r="247" spans="1:9" ht="15" customHeight="1" x14ac:dyDescent="0.25">
      <c r="A247" s="93"/>
      <c r="B247" s="93"/>
      <c r="C247" s="93"/>
      <c r="D247" s="93"/>
      <c r="E247" s="103" t="s">
        <v>169</v>
      </c>
      <c r="F247" s="99">
        <v>929000</v>
      </c>
      <c r="G247" s="99">
        <v>359000</v>
      </c>
      <c r="H247" s="99">
        <f t="shared" si="6"/>
        <v>-570000</v>
      </c>
      <c r="I247" s="100"/>
    </row>
    <row r="248" spans="1:9" x14ac:dyDescent="0.25">
      <c r="A248" s="93"/>
      <c r="B248" s="93"/>
      <c r="C248" s="93"/>
      <c r="D248" s="93"/>
      <c r="E248" s="103" t="s">
        <v>170</v>
      </c>
      <c r="F248" s="99">
        <v>210000</v>
      </c>
      <c r="G248" s="99">
        <v>20000</v>
      </c>
      <c r="H248" s="99">
        <f t="shared" si="6"/>
        <v>-190000</v>
      </c>
      <c r="I248" s="100"/>
    </row>
    <row r="249" spans="1:9" x14ac:dyDescent="0.25">
      <c r="A249" s="93"/>
      <c r="B249" s="93"/>
      <c r="C249" s="93"/>
      <c r="D249" s="93"/>
      <c r="E249" s="103" t="s">
        <v>170</v>
      </c>
      <c r="F249" s="99">
        <v>40000</v>
      </c>
      <c r="G249" s="99">
        <v>2258000</v>
      </c>
      <c r="H249" s="99">
        <f t="shared" si="6"/>
        <v>2218000</v>
      </c>
      <c r="I249" s="100"/>
    </row>
    <row r="250" spans="1:9" x14ac:dyDescent="0.25">
      <c r="A250" s="93">
        <v>2</v>
      </c>
      <c r="B250" s="93">
        <v>2</v>
      </c>
      <c r="C250" s="93">
        <v>8</v>
      </c>
      <c r="D250" s="93">
        <v>3</v>
      </c>
      <c r="E250" s="101" t="s">
        <v>13</v>
      </c>
      <c r="F250" s="99"/>
      <c r="G250" s="99"/>
      <c r="H250" s="99"/>
      <c r="I250" s="100"/>
    </row>
    <row r="251" spans="1:9" x14ac:dyDescent="0.25">
      <c r="A251" s="93"/>
      <c r="B251" s="93"/>
      <c r="C251" s="93"/>
      <c r="D251" s="93"/>
      <c r="E251" s="103" t="s">
        <v>171</v>
      </c>
      <c r="F251" s="99">
        <v>18070000</v>
      </c>
      <c r="G251" s="99">
        <v>8591000</v>
      </c>
      <c r="H251" s="99">
        <f t="shared" si="6"/>
        <v>-9479000</v>
      </c>
      <c r="I251" s="100"/>
    </row>
    <row r="252" spans="1:9" x14ac:dyDescent="0.25">
      <c r="A252" s="93"/>
      <c r="B252" s="93"/>
      <c r="C252" s="93"/>
      <c r="D252" s="93"/>
      <c r="E252" s="103" t="s">
        <v>172</v>
      </c>
      <c r="F252" s="99">
        <v>11750000</v>
      </c>
      <c r="G252" s="99">
        <v>7980000</v>
      </c>
      <c r="H252" s="99">
        <f t="shared" si="6"/>
        <v>-3770000</v>
      </c>
      <c r="I252" s="100"/>
    </row>
    <row r="253" spans="1:9" x14ac:dyDescent="0.25">
      <c r="A253" s="93"/>
      <c r="B253" s="93"/>
      <c r="C253" s="93"/>
      <c r="D253" s="93"/>
      <c r="E253" s="103" t="s">
        <v>298</v>
      </c>
      <c r="F253" s="99">
        <v>19000000</v>
      </c>
      <c r="G253" s="99">
        <v>17670000</v>
      </c>
      <c r="H253" s="99">
        <f t="shared" si="6"/>
        <v>-1330000</v>
      </c>
      <c r="I253" s="100"/>
    </row>
    <row r="254" spans="1:9" x14ac:dyDescent="0.25">
      <c r="A254" s="93"/>
      <c r="B254" s="93"/>
      <c r="C254" s="93"/>
      <c r="D254" s="93"/>
      <c r="E254" s="103"/>
      <c r="F254" s="120"/>
      <c r="G254" s="120"/>
      <c r="H254" s="99"/>
      <c r="I254" s="100"/>
    </row>
    <row r="255" spans="1:9" ht="30" x14ac:dyDescent="0.25">
      <c r="A255" s="93">
        <v>2</v>
      </c>
      <c r="B255" s="93">
        <v>2</v>
      </c>
      <c r="C255" s="93">
        <v>9</v>
      </c>
      <c r="D255" s="93"/>
      <c r="E255" s="106" t="str">
        <f>[1]MASTER!A57</f>
        <v>Rabat Beton Dusun Tuwanan RT. 016 (P Sudasi)</v>
      </c>
      <c r="F255" s="99">
        <f>[1]MASTER!B57</f>
        <v>12000000</v>
      </c>
      <c r="G255" s="99">
        <f>SUM(G256:G269)</f>
        <v>9801500</v>
      </c>
      <c r="H255" s="99">
        <f t="shared" si="6"/>
        <v>-2198500</v>
      </c>
      <c r="I255" s="100"/>
    </row>
    <row r="256" spans="1:9" x14ac:dyDescent="0.25">
      <c r="A256" s="93">
        <v>2</v>
      </c>
      <c r="B256" s="93">
        <v>2</v>
      </c>
      <c r="C256" s="93">
        <v>9</v>
      </c>
      <c r="D256" s="93">
        <v>2</v>
      </c>
      <c r="E256" s="101" t="s">
        <v>12</v>
      </c>
      <c r="F256" s="99"/>
      <c r="G256" s="99"/>
      <c r="H256" s="99"/>
      <c r="I256" s="100"/>
    </row>
    <row r="257" spans="1:9" x14ac:dyDescent="0.25">
      <c r="A257" s="93"/>
      <c r="B257" s="93"/>
      <c r="C257" s="93"/>
      <c r="D257" s="93"/>
      <c r="E257" s="103" t="s">
        <v>157</v>
      </c>
      <c r="F257" s="99">
        <v>100000</v>
      </c>
      <c r="G257" s="99">
        <v>50000</v>
      </c>
      <c r="H257" s="99">
        <f t="shared" si="6"/>
        <v>-50000</v>
      </c>
      <c r="I257" s="100"/>
    </row>
    <row r="258" spans="1:9" x14ac:dyDescent="0.25">
      <c r="A258" s="93"/>
      <c r="B258" s="93"/>
      <c r="C258" s="93"/>
      <c r="D258" s="93"/>
      <c r="E258" s="103" t="s">
        <v>158</v>
      </c>
      <c r="F258" s="99">
        <v>50000</v>
      </c>
      <c r="G258" s="99">
        <v>25000</v>
      </c>
      <c r="H258" s="99">
        <f t="shared" si="6"/>
        <v>-25000</v>
      </c>
      <c r="I258" s="100"/>
    </row>
    <row r="259" spans="1:9" x14ac:dyDescent="0.25">
      <c r="A259" s="93"/>
      <c r="B259" s="93"/>
      <c r="C259" s="93"/>
      <c r="D259" s="93"/>
      <c r="E259" s="103" t="s">
        <v>167</v>
      </c>
      <c r="F259" s="99">
        <v>975000</v>
      </c>
      <c r="G259" s="99">
        <v>425000</v>
      </c>
      <c r="H259" s="99">
        <f t="shared" si="6"/>
        <v>-550000</v>
      </c>
      <c r="I259" s="100"/>
    </row>
    <row r="260" spans="1:9" x14ac:dyDescent="0.25">
      <c r="A260" s="93"/>
      <c r="B260" s="93"/>
      <c r="C260" s="93"/>
      <c r="D260" s="93"/>
      <c r="E260" s="103" t="s">
        <v>168</v>
      </c>
      <c r="F260" s="119">
        <v>763000</v>
      </c>
      <c r="G260" s="119">
        <v>0</v>
      </c>
      <c r="H260" s="99">
        <f>G260-F260</f>
        <v>-763000</v>
      </c>
      <c r="I260" s="100"/>
    </row>
    <row r="261" spans="1:9" x14ac:dyDescent="0.25">
      <c r="A261" s="93"/>
      <c r="B261" s="93"/>
      <c r="C261" s="93"/>
      <c r="D261" s="93"/>
      <c r="E261" s="103" t="s">
        <v>299</v>
      </c>
      <c r="F261" s="99">
        <v>317000</v>
      </c>
      <c r="G261" s="99">
        <v>1365000</v>
      </c>
      <c r="H261" s="99">
        <f t="shared" ref="H261:H265" si="8">G261-F261</f>
        <v>1048000</v>
      </c>
      <c r="I261" s="100"/>
    </row>
    <row r="262" spans="1:9" x14ac:dyDescent="0.25">
      <c r="A262" s="93"/>
      <c r="B262" s="93"/>
      <c r="C262" s="93"/>
      <c r="D262" s="93"/>
      <c r="E262" s="103" t="s">
        <v>170</v>
      </c>
      <c r="F262" s="99">
        <v>630000</v>
      </c>
      <c r="G262" s="99">
        <v>10000</v>
      </c>
      <c r="H262" s="99">
        <f t="shared" si="8"/>
        <v>-620000</v>
      </c>
      <c r="I262" s="100"/>
    </row>
    <row r="263" spans="1:9" x14ac:dyDescent="0.25">
      <c r="A263" s="93"/>
      <c r="B263" s="93"/>
      <c r="C263" s="93"/>
      <c r="D263" s="93"/>
      <c r="E263" s="103" t="s">
        <v>170</v>
      </c>
      <c r="F263" s="122"/>
      <c r="G263" s="119">
        <v>80000</v>
      </c>
      <c r="H263" s="99">
        <f t="shared" si="8"/>
        <v>80000</v>
      </c>
      <c r="I263" s="100"/>
    </row>
    <row r="264" spans="1:9" x14ac:dyDescent="0.25">
      <c r="A264" s="93"/>
      <c r="B264" s="93"/>
      <c r="C264" s="93"/>
      <c r="D264" s="93"/>
      <c r="E264" s="103" t="s">
        <v>169</v>
      </c>
      <c r="F264" s="99">
        <v>37000</v>
      </c>
      <c r="G264" s="99">
        <v>790000</v>
      </c>
      <c r="H264" s="99">
        <f t="shared" si="8"/>
        <v>753000</v>
      </c>
      <c r="I264" s="100"/>
    </row>
    <row r="265" spans="1:9" x14ac:dyDescent="0.25">
      <c r="A265" s="93"/>
      <c r="B265" s="93"/>
      <c r="C265" s="93"/>
      <c r="D265" s="93"/>
      <c r="E265" s="103" t="s">
        <v>169</v>
      </c>
      <c r="F265" s="119">
        <v>924000</v>
      </c>
      <c r="G265" s="119">
        <v>0</v>
      </c>
      <c r="H265" s="99">
        <f t="shared" si="8"/>
        <v>-924000</v>
      </c>
      <c r="I265" s="100"/>
    </row>
    <row r="266" spans="1:9" x14ac:dyDescent="0.25">
      <c r="A266" s="93">
        <v>2</v>
      </c>
      <c r="B266" s="93">
        <v>2</v>
      </c>
      <c r="C266" s="93">
        <v>9</v>
      </c>
      <c r="D266" s="93">
        <v>3</v>
      </c>
      <c r="E266" s="101" t="s">
        <v>13</v>
      </c>
      <c r="F266" s="99"/>
      <c r="G266" s="99"/>
      <c r="H266" s="99"/>
      <c r="I266" s="100"/>
    </row>
    <row r="267" spans="1:9" x14ac:dyDescent="0.25">
      <c r="A267" s="93"/>
      <c r="B267" s="93"/>
      <c r="C267" s="93"/>
      <c r="D267" s="93"/>
      <c r="E267" s="103" t="s">
        <v>171</v>
      </c>
      <c r="F267" s="99">
        <v>3614000</v>
      </c>
      <c r="G267" s="99">
        <v>3085500</v>
      </c>
      <c r="H267" s="99">
        <f t="shared" si="6"/>
        <v>-528500</v>
      </c>
      <c r="I267" s="100"/>
    </row>
    <row r="268" spans="1:9" x14ac:dyDescent="0.25">
      <c r="A268" s="93"/>
      <c r="B268" s="93"/>
      <c r="C268" s="93"/>
      <c r="D268" s="93"/>
      <c r="E268" s="103" t="s">
        <v>172</v>
      </c>
      <c r="F268" s="99">
        <v>3000000</v>
      </c>
      <c r="G268" s="99">
        <v>1710000</v>
      </c>
      <c r="H268" s="99">
        <f t="shared" si="6"/>
        <v>-1290000</v>
      </c>
      <c r="I268" s="100"/>
    </row>
    <row r="269" spans="1:9" ht="45" customHeight="1" x14ac:dyDescent="0.25">
      <c r="A269" s="93"/>
      <c r="B269" s="93"/>
      <c r="C269" s="93"/>
      <c r="D269" s="93"/>
      <c r="E269" s="103" t="s">
        <v>288</v>
      </c>
      <c r="F269" s="99">
        <v>1590000</v>
      </c>
      <c r="G269" s="99">
        <v>2261000</v>
      </c>
      <c r="H269" s="99">
        <f t="shared" si="6"/>
        <v>671000</v>
      </c>
      <c r="I269" s="100"/>
    </row>
    <row r="270" spans="1:9" x14ac:dyDescent="0.25">
      <c r="A270" s="93"/>
      <c r="B270" s="93"/>
      <c r="C270" s="93"/>
      <c r="D270" s="93"/>
      <c r="E270" s="103" t="s">
        <v>294</v>
      </c>
      <c r="F270" s="99"/>
      <c r="G270" s="99"/>
      <c r="H270" s="99"/>
      <c r="I270" s="100"/>
    </row>
    <row r="271" spans="1:9" ht="45" x14ac:dyDescent="0.25">
      <c r="A271" s="93">
        <v>2</v>
      </c>
      <c r="B271" s="93">
        <v>2</v>
      </c>
      <c r="C271" s="93">
        <v>10</v>
      </c>
      <c r="D271" s="93"/>
      <c r="E271" s="108" t="str">
        <f>[1]MASTER!A58</f>
        <v>Rabat Beton Dusun Tuwanan RT. 018 (Bu Markhamalah)</v>
      </c>
      <c r="F271" s="123">
        <f>[1]MASTER!B58</f>
        <v>76000000</v>
      </c>
      <c r="G271" s="123">
        <f>SUM(G273:G285)</f>
        <v>76000000</v>
      </c>
      <c r="H271" s="99">
        <f t="shared" si="6"/>
        <v>0</v>
      </c>
      <c r="I271" s="100"/>
    </row>
    <row r="272" spans="1:9" x14ac:dyDescent="0.25">
      <c r="A272" s="93">
        <v>2</v>
      </c>
      <c r="B272" s="93">
        <v>2</v>
      </c>
      <c r="C272" s="93">
        <v>10</v>
      </c>
      <c r="D272" s="93">
        <v>2</v>
      </c>
      <c r="E272" s="108" t="s">
        <v>12</v>
      </c>
      <c r="F272" s="99"/>
      <c r="G272" s="99"/>
      <c r="H272" s="99"/>
      <c r="I272" s="100"/>
    </row>
    <row r="273" spans="1:9" x14ac:dyDescent="0.25">
      <c r="A273" s="93"/>
      <c r="B273" s="93"/>
      <c r="C273" s="93"/>
      <c r="D273" s="93"/>
      <c r="E273" s="103" t="s">
        <v>157</v>
      </c>
      <c r="F273" s="99">
        <v>100000</v>
      </c>
      <c r="G273" s="99">
        <f>F273</f>
        <v>100000</v>
      </c>
      <c r="H273" s="99">
        <f t="shared" si="6"/>
        <v>0</v>
      </c>
      <c r="I273" s="100"/>
    </row>
    <row r="274" spans="1:9" x14ac:dyDescent="0.25">
      <c r="A274" s="93"/>
      <c r="B274" s="93"/>
      <c r="C274" s="93"/>
      <c r="D274" s="93"/>
      <c r="E274" s="103" t="s">
        <v>158</v>
      </c>
      <c r="F274" s="99">
        <v>50000</v>
      </c>
      <c r="G274" s="99">
        <f t="shared" ref="G274:G285" si="9">F274</f>
        <v>50000</v>
      </c>
      <c r="H274" s="99">
        <f t="shared" si="6"/>
        <v>0</v>
      </c>
      <c r="I274" s="100"/>
    </row>
    <row r="275" spans="1:9" x14ac:dyDescent="0.25">
      <c r="A275" s="93"/>
      <c r="B275" s="93"/>
      <c r="C275" s="93"/>
      <c r="D275" s="93"/>
      <c r="E275" s="103" t="s">
        <v>167</v>
      </c>
      <c r="F275" s="99">
        <v>1600000</v>
      </c>
      <c r="G275" s="99">
        <f t="shared" si="9"/>
        <v>1600000</v>
      </c>
      <c r="H275" s="99">
        <f t="shared" si="6"/>
        <v>0</v>
      </c>
      <c r="I275" s="100"/>
    </row>
    <row r="276" spans="1:9" x14ac:dyDescent="0.25">
      <c r="A276" s="93"/>
      <c r="B276" s="93"/>
      <c r="C276" s="93"/>
      <c r="D276" s="93"/>
      <c r="E276" s="103" t="s">
        <v>168</v>
      </c>
      <c r="F276" s="99">
        <v>4680000</v>
      </c>
      <c r="G276" s="99">
        <f t="shared" si="9"/>
        <v>4680000</v>
      </c>
      <c r="H276" s="99">
        <f t="shared" si="6"/>
        <v>0</v>
      </c>
      <c r="I276" s="100"/>
    </row>
    <row r="277" spans="1:9" x14ac:dyDescent="0.25">
      <c r="A277" s="93"/>
      <c r="B277" s="93"/>
      <c r="C277" s="93"/>
      <c r="D277" s="93"/>
      <c r="E277" s="103" t="s">
        <v>300</v>
      </c>
      <c r="F277" s="99">
        <v>4796000</v>
      </c>
      <c r="G277" s="99">
        <f t="shared" si="9"/>
        <v>4796000</v>
      </c>
      <c r="H277" s="99">
        <f t="shared" si="6"/>
        <v>0</v>
      </c>
      <c r="I277" s="100"/>
    </row>
    <row r="278" spans="1:9" x14ac:dyDescent="0.25">
      <c r="A278" s="93"/>
      <c r="B278" s="93"/>
      <c r="C278" s="93"/>
      <c r="D278" s="93"/>
      <c r="E278" s="103" t="s">
        <v>169</v>
      </c>
      <c r="F278" s="99">
        <v>1554000</v>
      </c>
      <c r="G278" s="99">
        <f t="shared" si="9"/>
        <v>1554000</v>
      </c>
      <c r="H278" s="99">
        <f t="shared" si="6"/>
        <v>0</v>
      </c>
      <c r="I278" s="100"/>
    </row>
    <row r="279" spans="1:9" x14ac:dyDescent="0.25">
      <c r="A279" s="93" t="s">
        <v>294</v>
      </c>
      <c r="B279" s="93"/>
      <c r="C279" s="93"/>
      <c r="D279" s="93"/>
      <c r="E279" s="103" t="s">
        <v>169</v>
      </c>
      <c r="F279" s="99">
        <v>461000</v>
      </c>
      <c r="G279" s="99">
        <f t="shared" si="9"/>
        <v>461000</v>
      </c>
      <c r="H279" s="99">
        <f t="shared" ref="H279:H349" si="10">G279-F279</f>
        <v>0</v>
      </c>
      <c r="I279" s="100"/>
    </row>
    <row r="280" spans="1:9" x14ac:dyDescent="0.25">
      <c r="A280" s="93"/>
      <c r="B280" s="93"/>
      <c r="C280" s="93"/>
      <c r="D280" s="93"/>
      <c r="E280" s="103" t="s">
        <v>170</v>
      </c>
      <c r="F280" s="99">
        <v>400000</v>
      </c>
      <c r="G280" s="99">
        <f t="shared" si="9"/>
        <v>400000</v>
      </c>
      <c r="H280" s="99">
        <f t="shared" si="10"/>
        <v>0</v>
      </c>
      <c r="I280" s="100"/>
    </row>
    <row r="281" spans="1:9" x14ac:dyDescent="0.25">
      <c r="A281" s="93"/>
      <c r="B281" s="93"/>
      <c r="C281" s="93"/>
      <c r="D281" s="93"/>
      <c r="E281" s="103" t="s">
        <v>170</v>
      </c>
      <c r="F281" s="99">
        <v>650000</v>
      </c>
      <c r="G281" s="99">
        <f t="shared" si="9"/>
        <v>650000</v>
      </c>
      <c r="H281" s="99">
        <f t="shared" si="10"/>
        <v>0</v>
      </c>
      <c r="I281" s="100"/>
    </row>
    <row r="282" spans="1:9" x14ac:dyDescent="0.25">
      <c r="A282" s="93">
        <v>2</v>
      </c>
      <c r="B282" s="93">
        <v>2</v>
      </c>
      <c r="C282" s="93">
        <v>10</v>
      </c>
      <c r="D282" s="93">
        <v>3</v>
      </c>
      <c r="E282" s="101" t="s">
        <v>13</v>
      </c>
      <c r="F282" s="99"/>
      <c r="G282" s="99"/>
      <c r="H282" s="99"/>
      <c r="I282" s="100"/>
    </row>
    <row r="283" spans="1:9" x14ac:dyDescent="0.25">
      <c r="A283" s="93"/>
      <c r="B283" s="93"/>
      <c r="C283" s="93"/>
      <c r="D283" s="93"/>
      <c r="E283" s="103" t="s">
        <v>171</v>
      </c>
      <c r="F283" s="99">
        <v>33499000</v>
      </c>
      <c r="G283" s="99">
        <f t="shared" si="9"/>
        <v>33499000</v>
      </c>
      <c r="H283" s="99">
        <f t="shared" si="10"/>
        <v>0</v>
      </c>
      <c r="I283" s="100"/>
    </row>
    <row r="284" spans="1:9" x14ac:dyDescent="0.25">
      <c r="A284" s="93"/>
      <c r="B284" s="93"/>
      <c r="C284" s="93"/>
      <c r="D284" s="93"/>
      <c r="E284" s="103" t="s">
        <v>172</v>
      </c>
      <c r="F284" s="99">
        <v>11250000</v>
      </c>
      <c r="G284" s="99">
        <f t="shared" si="9"/>
        <v>11250000</v>
      </c>
      <c r="H284" s="99">
        <f t="shared" si="10"/>
        <v>0</v>
      </c>
      <c r="I284" s="100"/>
    </row>
    <row r="285" spans="1:9" ht="15.75" customHeight="1" x14ac:dyDescent="0.25">
      <c r="A285" s="93"/>
      <c r="B285" s="93"/>
      <c r="C285" s="93"/>
      <c r="D285" s="93"/>
      <c r="E285" s="103" t="s">
        <v>288</v>
      </c>
      <c r="F285" s="99">
        <v>16960000</v>
      </c>
      <c r="G285" s="99">
        <f t="shared" si="9"/>
        <v>16960000</v>
      </c>
      <c r="H285" s="99">
        <f t="shared" si="10"/>
        <v>0</v>
      </c>
      <c r="I285" s="100"/>
    </row>
    <row r="286" spans="1:9" x14ac:dyDescent="0.25">
      <c r="A286" s="93"/>
      <c r="B286" s="93"/>
      <c r="C286" s="93"/>
      <c r="D286" s="93"/>
      <c r="E286" s="103"/>
      <c r="F286" s="99"/>
      <c r="G286" s="99"/>
      <c r="H286" s="99"/>
      <c r="I286" s="100"/>
    </row>
    <row r="287" spans="1:9" ht="30" x14ac:dyDescent="0.25">
      <c r="A287" s="93">
        <v>2</v>
      </c>
      <c r="B287" s="93">
        <v>2</v>
      </c>
      <c r="C287" s="93">
        <v>11</v>
      </c>
      <c r="D287" s="93"/>
      <c r="E287" s="106" t="str">
        <f>[1]MASTER!A59</f>
        <v>Rehab Jembatan Dusun Salakan (P Yani)</v>
      </c>
      <c r="F287" s="123">
        <f>[1]MASTER!B59</f>
        <v>15000000</v>
      </c>
      <c r="G287" s="123">
        <f>SUM(G289:G304)</f>
        <v>12036000</v>
      </c>
      <c r="H287" s="99">
        <f t="shared" si="10"/>
        <v>-2964000</v>
      </c>
      <c r="I287" s="100"/>
    </row>
    <row r="288" spans="1:9" x14ac:dyDescent="0.25">
      <c r="A288" s="93">
        <v>2</v>
      </c>
      <c r="B288" s="93">
        <v>2</v>
      </c>
      <c r="C288" s="93">
        <v>11</v>
      </c>
      <c r="D288" s="93">
        <v>2</v>
      </c>
      <c r="E288" s="103" t="s">
        <v>12</v>
      </c>
      <c r="F288" s="99"/>
      <c r="G288" s="99"/>
      <c r="H288" s="99"/>
      <c r="I288" s="100"/>
    </row>
    <row r="289" spans="1:9" x14ac:dyDescent="0.25">
      <c r="A289" s="93"/>
      <c r="B289" s="93"/>
      <c r="C289" s="93"/>
      <c r="D289" s="93"/>
      <c r="E289" s="103" t="s">
        <v>157</v>
      </c>
      <c r="F289" s="99">
        <v>100000</v>
      </c>
      <c r="G289" s="99">
        <v>50000</v>
      </c>
      <c r="H289" s="99">
        <f t="shared" si="10"/>
        <v>-50000</v>
      </c>
      <c r="I289" s="100"/>
    </row>
    <row r="290" spans="1:9" x14ac:dyDescent="0.25">
      <c r="A290" s="93"/>
      <c r="B290" s="93"/>
      <c r="C290" s="93"/>
      <c r="D290" s="93"/>
      <c r="E290" s="103" t="s">
        <v>158</v>
      </c>
      <c r="F290" s="99">
        <v>50000</v>
      </c>
      <c r="G290" s="99">
        <v>25000</v>
      </c>
      <c r="H290" s="99">
        <f t="shared" si="10"/>
        <v>-25000</v>
      </c>
      <c r="I290" s="100"/>
    </row>
    <row r="291" spans="1:9" x14ac:dyDescent="0.25">
      <c r="A291" s="93"/>
      <c r="B291" s="93"/>
      <c r="C291" s="93"/>
      <c r="D291" s="93"/>
      <c r="E291" s="103" t="s">
        <v>167</v>
      </c>
      <c r="F291" s="99">
        <v>975000</v>
      </c>
      <c r="G291" s="99">
        <v>425000</v>
      </c>
      <c r="H291" s="99">
        <f t="shared" si="10"/>
        <v>-550000</v>
      </c>
      <c r="I291" s="100"/>
    </row>
    <row r="292" spans="1:9" x14ac:dyDescent="0.25">
      <c r="A292" s="93"/>
      <c r="B292" s="93"/>
      <c r="C292" s="93"/>
      <c r="D292" s="93"/>
      <c r="E292" s="103" t="s">
        <v>168</v>
      </c>
      <c r="F292" s="99">
        <v>2000000</v>
      </c>
      <c r="G292" s="99">
        <v>1325000</v>
      </c>
      <c r="H292" s="99">
        <f t="shared" si="10"/>
        <v>-675000</v>
      </c>
      <c r="I292" s="100"/>
    </row>
    <row r="293" spans="1:9" x14ac:dyDescent="0.25">
      <c r="A293" s="93"/>
      <c r="B293" s="93"/>
      <c r="C293" s="93"/>
      <c r="D293" s="93"/>
      <c r="E293" s="103" t="s">
        <v>168</v>
      </c>
      <c r="F293" s="99">
        <v>0</v>
      </c>
      <c r="G293" s="99">
        <v>2475000</v>
      </c>
      <c r="H293" s="99">
        <f>G293-F293</f>
        <v>2475000</v>
      </c>
      <c r="I293" s="100"/>
    </row>
    <row r="294" spans="1:9" x14ac:dyDescent="0.25">
      <c r="A294" s="93"/>
      <c r="B294" s="93"/>
      <c r="C294" s="93"/>
      <c r="D294" s="93"/>
      <c r="E294" s="103" t="s">
        <v>169</v>
      </c>
      <c r="F294" s="99">
        <v>0</v>
      </c>
      <c r="G294" s="99">
        <v>675000</v>
      </c>
      <c r="H294" s="99">
        <f t="shared" ref="H294" si="11">G294-F294</f>
        <v>675000</v>
      </c>
      <c r="I294" s="100"/>
    </row>
    <row r="295" spans="1:9" x14ac:dyDescent="0.25">
      <c r="A295" s="93"/>
      <c r="B295" s="93"/>
      <c r="C295" s="93"/>
      <c r="D295" s="93"/>
      <c r="E295" s="103" t="s">
        <v>169</v>
      </c>
      <c r="F295" s="99">
        <v>0</v>
      </c>
      <c r="G295" s="99">
        <v>115000</v>
      </c>
      <c r="H295" s="99">
        <f>G295-F295</f>
        <v>115000</v>
      </c>
      <c r="I295" s="100"/>
    </row>
    <row r="296" spans="1:9" x14ac:dyDescent="0.25">
      <c r="A296" s="93"/>
      <c r="B296" s="93"/>
      <c r="C296" s="93"/>
      <c r="D296" s="93"/>
      <c r="E296" s="103" t="s">
        <v>170</v>
      </c>
      <c r="F296" s="99">
        <v>0</v>
      </c>
      <c r="G296" s="99">
        <v>0</v>
      </c>
      <c r="H296" s="99">
        <f>G296-F296</f>
        <v>0</v>
      </c>
      <c r="I296" s="100"/>
    </row>
    <row r="297" spans="1:9" x14ac:dyDescent="0.25">
      <c r="A297" s="93"/>
      <c r="B297" s="93"/>
      <c r="C297" s="93"/>
      <c r="D297" s="93"/>
      <c r="E297" s="103" t="s">
        <v>170</v>
      </c>
      <c r="F297" s="99">
        <v>0</v>
      </c>
      <c r="G297" s="99">
        <v>0</v>
      </c>
      <c r="H297" s="99">
        <f>G297-F297</f>
        <v>0</v>
      </c>
      <c r="I297" s="100"/>
    </row>
    <row r="298" spans="1:9" x14ac:dyDescent="0.25">
      <c r="A298" s="93">
        <v>2</v>
      </c>
      <c r="B298" s="93">
        <v>2</v>
      </c>
      <c r="C298" s="93">
        <v>11</v>
      </c>
      <c r="D298" s="93">
        <v>3</v>
      </c>
      <c r="E298" s="101" t="s">
        <v>13</v>
      </c>
      <c r="F298" s="99"/>
      <c r="G298" s="99"/>
      <c r="H298" s="99"/>
      <c r="I298" s="100"/>
    </row>
    <row r="299" spans="1:9" x14ac:dyDescent="0.25">
      <c r="A299" s="93"/>
      <c r="B299" s="93"/>
      <c r="C299" s="93"/>
      <c r="D299" s="93"/>
      <c r="E299" s="103" t="s">
        <v>171</v>
      </c>
      <c r="F299" s="99">
        <v>4865000</v>
      </c>
      <c r="G299" s="99">
        <v>1815000</v>
      </c>
      <c r="H299" s="99">
        <f t="shared" si="10"/>
        <v>-3050000</v>
      </c>
      <c r="I299" s="100"/>
    </row>
    <row r="300" spans="1:9" x14ac:dyDescent="0.25">
      <c r="A300" s="93"/>
      <c r="B300" s="93"/>
      <c r="C300" s="93"/>
      <c r="D300" s="93"/>
      <c r="E300" s="103" t="s">
        <v>172</v>
      </c>
      <c r="F300" s="99">
        <v>4250000</v>
      </c>
      <c r="G300" s="99">
        <v>1710000</v>
      </c>
      <c r="H300" s="99">
        <f t="shared" si="10"/>
        <v>-2540000</v>
      </c>
      <c r="I300" s="100"/>
    </row>
    <row r="301" spans="1:9" x14ac:dyDescent="0.25">
      <c r="A301" s="93"/>
      <c r="B301" s="93"/>
      <c r="C301" s="93"/>
      <c r="D301" s="93"/>
      <c r="E301" s="103" t="s">
        <v>288</v>
      </c>
      <c r="F301" s="99">
        <v>1590000</v>
      </c>
      <c r="G301" s="99">
        <v>646000</v>
      </c>
      <c r="H301" s="99">
        <f t="shared" si="10"/>
        <v>-944000</v>
      </c>
      <c r="I301" s="100"/>
    </row>
    <row r="302" spans="1:9" x14ac:dyDescent="0.25">
      <c r="A302" s="93"/>
      <c r="B302" s="93"/>
      <c r="C302" s="93"/>
      <c r="D302" s="93"/>
      <c r="E302" s="103" t="s">
        <v>173</v>
      </c>
      <c r="F302" s="99">
        <v>620000</v>
      </c>
      <c r="G302" s="99">
        <v>590000</v>
      </c>
      <c r="H302" s="99">
        <f t="shared" si="10"/>
        <v>-30000</v>
      </c>
      <c r="I302" s="100"/>
    </row>
    <row r="303" spans="1:9" x14ac:dyDescent="0.25">
      <c r="A303" s="93"/>
      <c r="B303" s="93"/>
      <c r="C303" s="93"/>
      <c r="D303" s="93"/>
      <c r="E303" s="103" t="s">
        <v>301</v>
      </c>
      <c r="F303" s="99">
        <v>0</v>
      </c>
      <c r="G303" s="99">
        <v>1710000</v>
      </c>
      <c r="H303" s="99">
        <f t="shared" si="10"/>
        <v>1710000</v>
      </c>
      <c r="I303" s="100"/>
    </row>
    <row r="304" spans="1:9" ht="15.75" customHeight="1" x14ac:dyDescent="0.25">
      <c r="A304" s="93"/>
      <c r="B304" s="93"/>
      <c r="C304" s="93"/>
      <c r="D304" s="93"/>
      <c r="E304" s="103" t="s">
        <v>289</v>
      </c>
      <c r="F304" s="99">
        <v>0</v>
      </c>
      <c r="G304" s="99">
        <v>475000</v>
      </c>
      <c r="H304" s="99">
        <f t="shared" si="10"/>
        <v>475000</v>
      </c>
      <c r="I304" s="100"/>
    </row>
    <row r="305" spans="1:9" x14ac:dyDescent="0.25">
      <c r="A305" s="93"/>
      <c r="B305" s="93"/>
      <c r="C305" s="93"/>
      <c r="D305" s="93"/>
      <c r="E305" s="103"/>
      <c r="F305" s="99"/>
      <c r="G305" s="99"/>
      <c r="H305" s="99"/>
      <c r="I305" s="100"/>
    </row>
    <row r="306" spans="1:9" x14ac:dyDescent="0.25">
      <c r="A306" s="93">
        <v>2</v>
      </c>
      <c r="B306" s="93">
        <v>2</v>
      </c>
      <c r="C306" s="93">
        <v>12</v>
      </c>
      <c r="D306" s="93"/>
      <c r="E306" s="103" t="str">
        <f>[1]MASTER!A60</f>
        <v>Rehab Gedung PKD</v>
      </c>
      <c r="F306" s="123">
        <f>[1]MASTER!B60</f>
        <v>37000000</v>
      </c>
      <c r="G306" s="123">
        <f>SUM(G308:G322)</f>
        <v>46928000</v>
      </c>
      <c r="H306" s="99">
        <f t="shared" si="10"/>
        <v>9928000</v>
      </c>
      <c r="I306" s="100"/>
    </row>
    <row r="307" spans="1:9" x14ac:dyDescent="0.25">
      <c r="A307" s="93">
        <v>2</v>
      </c>
      <c r="B307" s="93">
        <v>2</v>
      </c>
      <c r="C307" s="93">
        <v>12</v>
      </c>
      <c r="D307" s="93">
        <v>2</v>
      </c>
      <c r="E307" s="103" t="s">
        <v>12</v>
      </c>
      <c r="F307" s="123"/>
      <c r="G307" s="123"/>
      <c r="H307" s="99"/>
      <c r="I307" s="100"/>
    </row>
    <row r="308" spans="1:9" x14ac:dyDescent="0.25">
      <c r="A308" s="93"/>
      <c r="B308" s="93"/>
      <c r="C308" s="93"/>
      <c r="D308" s="93"/>
      <c r="E308" s="103" t="s">
        <v>157</v>
      </c>
      <c r="F308" s="99">
        <v>100000</v>
      </c>
      <c r="G308" s="99">
        <f>F308</f>
        <v>100000</v>
      </c>
      <c r="H308" s="99">
        <f t="shared" si="10"/>
        <v>0</v>
      </c>
      <c r="I308" s="100"/>
    </row>
    <row r="309" spans="1:9" x14ac:dyDescent="0.25">
      <c r="A309" s="93"/>
      <c r="B309" s="93"/>
      <c r="C309" s="93"/>
      <c r="D309" s="93"/>
      <c r="E309" s="103" t="s">
        <v>158</v>
      </c>
      <c r="F309" s="99">
        <v>50000</v>
      </c>
      <c r="G309" s="99">
        <f t="shared" ref="G309:G315" si="12">F309</f>
        <v>50000</v>
      </c>
      <c r="H309" s="99">
        <f t="shared" si="10"/>
        <v>0</v>
      </c>
      <c r="I309" s="100"/>
    </row>
    <row r="310" spans="1:9" x14ac:dyDescent="0.25">
      <c r="A310" s="93"/>
      <c r="B310" s="93"/>
      <c r="C310" s="93"/>
      <c r="D310" s="93"/>
      <c r="E310" s="103" t="s">
        <v>151</v>
      </c>
      <c r="F310" s="99">
        <v>350000</v>
      </c>
      <c r="G310" s="99">
        <v>0</v>
      </c>
      <c r="H310" s="99">
        <f t="shared" si="10"/>
        <v>-350000</v>
      </c>
      <c r="I310" s="100"/>
    </row>
    <row r="311" spans="1:9" x14ac:dyDescent="0.25">
      <c r="A311" s="93"/>
      <c r="B311" s="93"/>
      <c r="C311" s="93"/>
      <c r="D311" s="93"/>
      <c r="E311" s="103" t="s">
        <v>167</v>
      </c>
      <c r="F311" s="99">
        <v>975000</v>
      </c>
      <c r="G311" s="99">
        <v>1200000</v>
      </c>
      <c r="H311" s="99">
        <f t="shared" si="10"/>
        <v>225000</v>
      </c>
      <c r="I311" s="100"/>
    </row>
    <row r="312" spans="1:9" x14ac:dyDescent="0.25">
      <c r="A312" s="93"/>
      <c r="B312" s="93"/>
      <c r="C312" s="93"/>
      <c r="D312" s="93"/>
      <c r="E312" s="103" t="s">
        <v>150</v>
      </c>
      <c r="F312" s="99">
        <v>60000</v>
      </c>
      <c r="G312" s="99">
        <v>0</v>
      </c>
      <c r="H312" s="99">
        <f t="shared" si="10"/>
        <v>-60000</v>
      </c>
      <c r="I312" s="100"/>
    </row>
    <row r="313" spans="1:9" x14ac:dyDescent="0.25">
      <c r="A313" s="93"/>
      <c r="B313" s="93"/>
      <c r="C313" s="93"/>
      <c r="D313" s="93"/>
      <c r="E313" s="103" t="s">
        <v>168</v>
      </c>
      <c r="F313" s="119">
        <v>981000</v>
      </c>
      <c r="G313" s="99">
        <v>981000</v>
      </c>
      <c r="H313" s="99">
        <f t="shared" si="10"/>
        <v>0</v>
      </c>
      <c r="I313" s="100"/>
    </row>
    <row r="314" spans="1:9" x14ac:dyDescent="0.25">
      <c r="A314" s="93"/>
      <c r="B314" s="93"/>
      <c r="C314" s="93"/>
      <c r="D314" s="93"/>
      <c r="E314" s="103" t="s">
        <v>168</v>
      </c>
      <c r="F314" s="99">
        <v>11415000</v>
      </c>
      <c r="G314" s="99">
        <v>11415000</v>
      </c>
      <c r="H314" s="99">
        <f t="shared" si="10"/>
        <v>0</v>
      </c>
      <c r="I314" s="100"/>
    </row>
    <row r="315" spans="1:9" x14ac:dyDescent="0.25">
      <c r="A315" s="93"/>
      <c r="B315" s="93"/>
      <c r="C315" s="93"/>
      <c r="D315" s="93"/>
      <c r="E315" s="103" t="s">
        <v>169</v>
      </c>
      <c r="F315" s="99">
        <v>2019000</v>
      </c>
      <c r="G315" s="99">
        <f t="shared" si="12"/>
        <v>2019000</v>
      </c>
      <c r="H315" s="99">
        <f t="shared" si="10"/>
        <v>0</v>
      </c>
      <c r="I315" s="100"/>
    </row>
    <row r="316" spans="1:9" x14ac:dyDescent="0.25">
      <c r="A316" s="93"/>
      <c r="B316" s="93"/>
      <c r="C316" s="93"/>
      <c r="D316" s="93"/>
      <c r="E316" s="103" t="s">
        <v>170</v>
      </c>
      <c r="F316" s="99">
        <v>12460500</v>
      </c>
      <c r="G316" s="99">
        <v>14035500</v>
      </c>
      <c r="H316" s="99">
        <f t="shared" si="10"/>
        <v>1575000</v>
      </c>
      <c r="I316" s="100"/>
    </row>
    <row r="317" spans="1:9" x14ac:dyDescent="0.25">
      <c r="A317" s="93">
        <v>2</v>
      </c>
      <c r="B317" s="93">
        <v>2</v>
      </c>
      <c r="C317" s="93">
        <v>12</v>
      </c>
      <c r="D317" s="93">
        <v>3</v>
      </c>
      <c r="E317" s="101" t="s">
        <v>13</v>
      </c>
      <c r="F317" s="99"/>
      <c r="G317" s="99"/>
      <c r="H317" s="99"/>
      <c r="I317" s="100"/>
    </row>
    <row r="318" spans="1:9" x14ac:dyDescent="0.25">
      <c r="A318" s="93"/>
      <c r="B318" s="93"/>
      <c r="C318" s="93"/>
      <c r="D318" s="93"/>
      <c r="E318" s="103" t="s">
        <v>171</v>
      </c>
      <c r="F318" s="99">
        <v>2439500</v>
      </c>
      <c r="G318" s="99">
        <v>3440500</v>
      </c>
      <c r="H318" s="99">
        <f t="shared" si="10"/>
        <v>1001000</v>
      </c>
      <c r="I318" s="100"/>
    </row>
    <row r="319" spans="1:9" x14ac:dyDescent="0.25">
      <c r="A319" s="93"/>
      <c r="B319" s="93"/>
      <c r="C319" s="93"/>
      <c r="D319" s="93"/>
      <c r="E319" s="103" t="s">
        <v>172</v>
      </c>
      <c r="F319" s="99">
        <v>1575000</v>
      </c>
      <c r="G319" s="99">
        <v>3420000</v>
      </c>
      <c r="H319" s="99">
        <f t="shared" si="10"/>
        <v>1845000</v>
      </c>
      <c r="I319" s="100"/>
    </row>
    <row r="320" spans="1:9" x14ac:dyDescent="0.25">
      <c r="A320" s="93"/>
      <c r="B320" s="93"/>
      <c r="C320" s="93"/>
      <c r="D320" s="93"/>
      <c r="E320" s="103" t="s">
        <v>173</v>
      </c>
      <c r="F320" s="99">
        <v>875000</v>
      </c>
      <c r="G320" s="99">
        <v>1967000</v>
      </c>
      <c r="H320" s="99">
        <f t="shared" si="10"/>
        <v>1092000</v>
      </c>
      <c r="I320" s="100"/>
    </row>
    <row r="321" spans="1:9" x14ac:dyDescent="0.25">
      <c r="A321" s="93"/>
      <c r="B321" s="93"/>
      <c r="C321" s="93"/>
      <c r="D321" s="93"/>
      <c r="E321" s="103" t="s">
        <v>174</v>
      </c>
      <c r="F321" s="99">
        <v>3700000</v>
      </c>
      <c r="G321" s="99">
        <v>5600000</v>
      </c>
      <c r="H321" s="99">
        <f t="shared" si="10"/>
        <v>1900000</v>
      </c>
      <c r="I321" s="100"/>
    </row>
    <row r="322" spans="1:9" x14ac:dyDescent="0.25">
      <c r="A322" s="93"/>
      <c r="B322" s="93"/>
      <c r="C322" s="93"/>
      <c r="D322" s="93"/>
      <c r="E322" s="103" t="s">
        <v>302</v>
      </c>
      <c r="F322" s="99">
        <v>0</v>
      </c>
      <c r="G322" s="99">
        <v>2700000</v>
      </c>
      <c r="H322" s="99">
        <f t="shared" si="10"/>
        <v>2700000</v>
      </c>
      <c r="I322" s="100"/>
    </row>
    <row r="323" spans="1:9" ht="15.75" customHeight="1" x14ac:dyDescent="0.25">
      <c r="A323" s="93"/>
      <c r="B323" s="93"/>
      <c r="C323" s="93"/>
      <c r="D323" s="93"/>
      <c r="E323" s="103"/>
      <c r="F323" s="99"/>
      <c r="G323" s="99"/>
      <c r="H323" s="99"/>
      <c r="I323" s="100"/>
    </row>
    <row r="324" spans="1:9" ht="30" x14ac:dyDescent="0.25">
      <c r="A324" s="93">
        <v>2</v>
      </c>
      <c r="B324" s="93">
        <v>2</v>
      </c>
      <c r="C324" s="93">
        <v>13</v>
      </c>
      <c r="D324" s="93"/>
      <c r="E324" s="108" t="str">
        <f>[1]MASTER!A61</f>
        <v>Rabat Beton Dusun Ngemplak (RT. 005)</v>
      </c>
      <c r="F324" s="123">
        <f>[1]MASTER!B61</f>
        <v>55000000</v>
      </c>
      <c r="G324" s="123">
        <f>SUM(G326:G338)</f>
        <v>55000000</v>
      </c>
      <c r="H324" s="99">
        <f t="shared" si="10"/>
        <v>0</v>
      </c>
      <c r="I324" s="100"/>
    </row>
    <row r="325" spans="1:9" x14ac:dyDescent="0.25">
      <c r="A325" s="93">
        <v>2</v>
      </c>
      <c r="B325" s="93">
        <v>2</v>
      </c>
      <c r="C325" s="93">
        <v>13</v>
      </c>
      <c r="D325" s="93">
        <v>2</v>
      </c>
      <c r="E325" s="103" t="s">
        <v>303</v>
      </c>
      <c r="F325" s="99"/>
      <c r="G325" s="99"/>
      <c r="H325" s="99"/>
      <c r="I325" s="100"/>
    </row>
    <row r="326" spans="1:9" x14ac:dyDescent="0.25">
      <c r="A326" s="93"/>
      <c r="B326" s="93"/>
      <c r="C326" s="93"/>
      <c r="D326" s="93"/>
      <c r="E326" s="103" t="s">
        <v>157</v>
      </c>
      <c r="F326" s="99">
        <v>100000</v>
      </c>
      <c r="G326" s="99">
        <f>F326</f>
        <v>100000</v>
      </c>
      <c r="H326" s="99">
        <f t="shared" si="10"/>
        <v>0</v>
      </c>
      <c r="I326" s="100"/>
    </row>
    <row r="327" spans="1:9" x14ac:dyDescent="0.25">
      <c r="A327" s="93"/>
      <c r="B327" s="93"/>
      <c r="C327" s="93"/>
      <c r="D327" s="93"/>
      <c r="E327" s="103" t="s">
        <v>158</v>
      </c>
      <c r="F327" s="99">
        <v>50000</v>
      </c>
      <c r="G327" s="99">
        <f>F327</f>
        <v>50000</v>
      </c>
      <c r="H327" s="99">
        <f t="shared" si="10"/>
        <v>0</v>
      </c>
      <c r="I327" s="100"/>
    </row>
    <row r="328" spans="1:9" x14ac:dyDescent="0.25">
      <c r="A328" s="93"/>
      <c r="B328" s="93"/>
      <c r="C328" s="93"/>
      <c r="D328" s="93"/>
      <c r="E328" s="103" t="s">
        <v>167</v>
      </c>
      <c r="F328" s="99">
        <v>1450000</v>
      </c>
      <c r="G328" s="99">
        <v>1200000</v>
      </c>
      <c r="H328" s="99">
        <f t="shared" si="10"/>
        <v>-250000</v>
      </c>
      <c r="I328" s="100"/>
    </row>
    <row r="329" spans="1:9" x14ac:dyDescent="0.25">
      <c r="A329" s="93"/>
      <c r="B329" s="93"/>
      <c r="C329" s="93"/>
      <c r="D329" s="93"/>
      <c r="E329" s="103" t="s">
        <v>168</v>
      </c>
      <c r="F329" s="99">
        <v>1090000</v>
      </c>
      <c r="G329" s="99">
        <v>4860000</v>
      </c>
      <c r="H329" s="99">
        <f t="shared" si="10"/>
        <v>3770000</v>
      </c>
      <c r="I329" s="100"/>
    </row>
    <row r="330" spans="1:9" x14ac:dyDescent="0.25">
      <c r="A330" s="93"/>
      <c r="B330" s="93"/>
      <c r="C330" s="93"/>
      <c r="D330" s="93"/>
      <c r="E330" s="103" t="s">
        <v>168</v>
      </c>
      <c r="F330" s="99">
        <v>764000</v>
      </c>
      <c r="G330" s="99">
        <v>6405000</v>
      </c>
      <c r="H330" s="99">
        <f t="shared" si="10"/>
        <v>5641000</v>
      </c>
      <c r="I330" s="100"/>
    </row>
    <row r="331" spans="1:9" x14ac:dyDescent="0.25">
      <c r="A331" s="93"/>
      <c r="B331" s="93"/>
      <c r="C331" s="93"/>
      <c r="D331" s="93"/>
      <c r="E331" s="103" t="s">
        <v>169</v>
      </c>
      <c r="F331" s="99">
        <v>870000</v>
      </c>
      <c r="G331" s="99">
        <v>110000</v>
      </c>
      <c r="H331" s="99">
        <f t="shared" si="10"/>
        <v>-760000</v>
      </c>
      <c r="I331" s="100"/>
    </row>
    <row r="332" spans="1:9" x14ac:dyDescent="0.25">
      <c r="A332" s="93"/>
      <c r="B332" s="93"/>
      <c r="C332" s="93"/>
      <c r="D332" s="93"/>
      <c r="E332" s="103" t="s">
        <v>169</v>
      </c>
      <c r="F332" s="99">
        <v>692000</v>
      </c>
      <c r="G332" s="99">
        <v>805000</v>
      </c>
      <c r="H332" s="99">
        <f t="shared" si="10"/>
        <v>113000</v>
      </c>
      <c r="I332" s="100"/>
    </row>
    <row r="333" spans="1:9" x14ac:dyDescent="0.25">
      <c r="A333" s="93"/>
      <c r="B333" s="93"/>
      <c r="C333" s="93"/>
      <c r="D333" s="93"/>
      <c r="E333" s="103" t="s">
        <v>170</v>
      </c>
      <c r="F333" s="99">
        <v>380000</v>
      </c>
      <c r="G333" s="99">
        <v>30000</v>
      </c>
      <c r="H333" s="99">
        <f t="shared" si="10"/>
        <v>-350000</v>
      </c>
      <c r="I333" s="100"/>
    </row>
    <row r="334" spans="1:9" x14ac:dyDescent="0.25">
      <c r="A334" s="93"/>
      <c r="B334" s="93"/>
      <c r="C334" s="93"/>
      <c r="D334" s="93"/>
      <c r="E334" s="103" t="s">
        <v>170</v>
      </c>
      <c r="F334" s="99">
        <v>3040000</v>
      </c>
      <c r="G334" s="99">
        <v>600000</v>
      </c>
      <c r="H334" s="99">
        <f t="shared" si="10"/>
        <v>-2440000</v>
      </c>
      <c r="I334" s="100"/>
    </row>
    <row r="335" spans="1:9" x14ac:dyDescent="0.25">
      <c r="A335" s="93">
        <v>2</v>
      </c>
      <c r="B335" s="93">
        <v>2</v>
      </c>
      <c r="C335" s="93">
        <v>13</v>
      </c>
      <c r="D335" s="93">
        <v>3</v>
      </c>
      <c r="E335" s="101" t="s">
        <v>13</v>
      </c>
      <c r="F335" s="99"/>
      <c r="G335" s="99"/>
      <c r="H335" s="99"/>
      <c r="I335" s="100"/>
    </row>
    <row r="336" spans="1:9" x14ac:dyDescent="0.25">
      <c r="A336" s="93"/>
      <c r="B336" s="93"/>
      <c r="C336" s="93"/>
      <c r="D336" s="93"/>
      <c r="E336" s="103" t="s">
        <v>171</v>
      </c>
      <c r="F336" s="99">
        <v>23769000</v>
      </c>
      <c r="G336" s="99">
        <v>18876000</v>
      </c>
      <c r="H336" s="99">
        <f t="shared" si="10"/>
        <v>-4893000</v>
      </c>
      <c r="I336" s="100"/>
    </row>
    <row r="337" spans="1:9" x14ac:dyDescent="0.25">
      <c r="A337" s="93"/>
      <c r="B337" s="93"/>
      <c r="C337" s="93"/>
      <c r="D337" s="93"/>
      <c r="E337" s="103" t="s">
        <v>172</v>
      </c>
      <c r="F337" s="99">
        <v>8750000</v>
      </c>
      <c r="G337" s="99">
        <v>9690000</v>
      </c>
      <c r="H337" s="99">
        <f t="shared" si="10"/>
        <v>940000</v>
      </c>
      <c r="I337" s="100"/>
    </row>
    <row r="338" spans="1:9" x14ac:dyDescent="0.25">
      <c r="A338" s="93"/>
      <c r="B338" s="93"/>
      <c r="C338" s="93"/>
      <c r="D338" s="93"/>
      <c r="E338" s="103" t="s">
        <v>288</v>
      </c>
      <c r="F338" s="99">
        <v>14045000</v>
      </c>
      <c r="G338" s="99">
        <v>12274000</v>
      </c>
      <c r="H338" s="99">
        <f t="shared" si="10"/>
        <v>-1771000</v>
      </c>
      <c r="I338" s="100"/>
    </row>
    <row r="339" spans="1:9" x14ac:dyDescent="0.25">
      <c r="A339" s="93"/>
      <c r="B339" s="93"/>
      <c r="C339" s="93"/>
      <c r="D339" s="93"/>
      <c r="E339" s="103"/>
      <c r="F339" s="99"/>
      <c r="G339" s="99"/>
      <c r="H339" s="99"/>
      <c r="I339" s="100"/>
    </row>
    <row r="340" spans="1:9" ht="30" x14ac:dyDescent="0.25">
      <c r="A340" s="93">
        <v>2</v>
      </c>
      <c r="B340" s="93">
        <v>2</v>
      </c>
      <c r="C340" s="93">
        <v>14</v>
      </c>
      <c r="D340" s="93"/>
      <c r="E340" s="108" t="str">
        <f>[1]MASTER!A62</f>
        <v xml:space="preserve">Pemb Sarana dan Prasarana umum </v>
      </c>
      <c r="F340" s="123">
        <f>[1]MASTER!B62</f>
        <v>136713000</v>
      </c>
      <c r="G340" s="123">
        <f>SUM(G342:G345)</f>
        <v>116650000</v>
      </c>
      <c r="H340" s="99">
        <f t="shared" si="10"/>
        <v>-20063000</v>
      </c>
      <c r="I340" s="100"/>
    </row>
    <row r="341" spans="1:9" x14ac:dyDescent="0.25">
      <c r="A341" s="93">
        <v>2</v>
      </c>
      <c r="B341" s="93">
        <v>2</v>
      </c>
      <c r="C341" s="93">
        <v>14</v>
      </c>
      <c r="D341" s="93">
        <v>2</v>
      </c>
      <c r="E341" s="103" t="s">
        <v>12</v>
      </c>
      <c r="F341" s="99"/>
      <c r="G341" s="99"/>
      <c r="H341" s="99"/>
      <c r="I341" s="100"/>
    </row>
    <row r="342" spans="1:9" x14ac:dyDescent="0.25">
      <c r="A342" s="93"/>
      <c r="B342" s="93"/>
      <c r="C342" s="93"/>
      <c r="D342" s="93"/>
      <c r="E342" s="103" t="s">
        <v>304</v>
      </c>
      <c r="F342" s="99">
        <v>800000</v>
      </c>
      <c r="G342" s="99">
        <v>800000</v>
      </c>
      <c r="H342" s="99">
        <f t="shared" si="10"/>
        <v>0</v>
      </c>
      <c r="I342" s="100"/>
    </row>
    <row r="343" spans="1:9" x14ac:dyDescent="0.25">
      <c r="A343" s="93"/>
      <c r="B343" s="93"/>
      <c r="C343" s="93"/>
      <c r="D343" s="93"/>
      <c r="E343" s="103" t="s">
        <v>167</v>
      </c>
      <c r="F343" s="99">
        <v>1900000</v>
      </c>
      <c r="G343" s="99">
        <v>2350000</v>
      </c>
      <c r="H343" s="99">
        <f t="shared" si="10"/>
        <v>450000</v>
      </c>
      <c r="I343" s="100"/>
    </row>
    <row r="344" spans="1:9" x14ac:dyDescent="0.25">
      <c r="A344" s="93">
        <v>2</v>
      </c>
      <c r="B344" s="93">
        <v>2</v>
      </c>
      <c r="C344" s="93">
        <v>14</v>
      </c>
      <c r="D344" s="93">
        <v>3</v>
      </c>
      <c r="E344" s="101" t="s">
        <v>13</v>
      </c>
      <c r="F344" s="99"/>
      <c r="G344" s="99"/>
      <c r="H344" s="99"/>
      <c r="I344" s="100"/>
    </row>
    <row r="345" spans="1:9" x14ac:dyDescent="0.25">
      <c r="A345" s="93"/>
      <c r="B345" s="93"/>
      <c r="C345" s="93"/>
      <c r="D345" s="93"/>
      <c r="E345" s="103" t="s">
        <v>305</v>
      </c>
      <c r="F345" s="99">
        <v>134013000</v>
      </c>
      <c r="G345" s="99">
        <v>113500000</v>
      </c>
      <c r="H345" s="99">
        <f t="shared" si="10"/>
        <v>-20513000</v>
      </c>
      <c r="I345" s="100"/>
    </row>
    <row r="346" spans="1:9" x14ac:dyDescent="0.25">
      <c r="A346" s="93"/>
      <c r="B346" s="93"/>
      <c r="C346" s="93"/>
      <c r="D346" s="93"/>
      <c r="E346" s="103"/>
      <c r="F346" s="99"/>
      <c r="G346" s="99"/>
      <c r="H346" s="99"/>
      <c r="I346" s="100"/>
    </row>
    <row r="347" spans="1:9" ht="30" x14ac:dyDescent="0.25">
      <c r="A347" s="93">
        <v>2</v>
      </c>
      <c r="B347" s="93">
        <v>2</v>
      </c>
      <c r="C347" s="93">
        <v>15</v>
      </c>
      <c r="D347" s="93"/>
      <c r="E347" s="108" t="str">
        <f>[1]MASTER!A63</f>
        <v>Rabat Beton Dusun Tuwanan (RT. 017)</v>
      </c>
      <c r="F347" s="123">
        <f>[1]MASTER!B63</f>
        <v>30000000</v>
      </c>
      <c r="G347" s="123">
        <f>SUM(G349:G361)</f>
        <v>40229000</v>
      </c>
      <c r="H347" s="99">
        <f t="shared" si="10"/>
        <v>10229000</v>
      </c>
      <c r="I347" s="100"/>
    </row>
    <row r="348" spans="1:9" x14ac:dyDescent="0.25">
      <c r="A348" s="93">
        <v>2</v>
      </c>
      <c r="B348" s="93">
        <v>2</v>
      </c>
      <c r="C348" s="93">
        <v>15</v>
      </c>
      <c r="D348" s="93">
        <v>2</v>
      </c>
      <c r="E348" s="103" t="s">
        <v>12</v>
      </c>
      <c r="F348" s="99"/>
      <c r="G348" s="99"/>
      <c r="H348" s="99"/>
      <c r="I348" s="100"/>
    </row>
    <row r="349" spans="1:9" x14ac:dyDescent="0.25">
      <c r="A349" s="93"/>
      <c r="B349" s="93"/>
      <c r="C349" s="93"/>
      <c r="D349" s="93"/>
      <c r="E349" s="103" t="s">
        <v>157</v>
      </c>
      <c r="F349" s="99">
        <v>100000</v>
      </c>
      <c r="G349" s="99">
        <f>F349</f>
        <v>100000</v>
      </c>
      <c r="H349" s="99">
        <f t="shared" si="10"/>
        <v>0</v>
      </c>
      <c r="I349" s="100"/>
    </row>
    <row r="350" spans="1:9" x14ac:dyDescent="0.25">
      <c r="A350" s="93"/>
      <c r="B350" s="93"/>
      <c r="C350" s="93"/>
      <c r="D350" s="93"/>
      <c r="E350" s="103" t="s">
        <v>158</v>
      </c>
      <c r="F350" s="99">
        <v>50000</v>
      </c>
      <c r="G350" s="99">
        <f>F350</f>
        <v>50000</v>
      </c>
      <c r="H350" s="99">
        <f t="shared" ref="H350:H473" si="13">G350-F350</f>
        <v>0</v>
      </c>
      <c r="I350" s="100"/>
    </row>
    <row r="351" spans="1:9" x14ac:dyDescent="0.25">
      <c r="A351" s="93"/>
      <c r="B351" s="93"/>
      <c r="C351" s="93"/>
      <c r="D351" s="93"/>
      <c r="E351" s="103" t="s">
        <v>167</v>
      </c>
      <c r="F351" s="99">
        <v>1125000</v>
      </c>
      <c r="G351" s="99">
        <v>1200000</v>
      </c>
      <c r="H351" s="99">
        <f t="shared" si="13"/>
        <v>75000</v>
      </c>
      <c r="I351" s="100"/>
    </row>
    <row r="352" spans="1:9" x14ac:dyDescent="0.25">
      <c r="A352" s="93"/>
      <c r="B352" s="93"/>
      <c r="C352" s="93"/>
      <c r="D352" s="93"/>
      <c r="E352" s="103" t="s">
        <v>168</v>
      </c>
      <c r="F352" s="99">
        <v>3019000</v>
      </c>
      <c r="G352" s="99">
        <v>3475000</v>
      </c>
      <c r="H352" s="99">
        <f t="shared" si="13"/>
        <v>456000</v>
      </c>
      <c r="I352" s="100"/>
    </row>
    <row r="353" spans="1:9" x14ac:dyDescent="0.25">
      <c r="A353" s="93"/>
      <c r="B353" s="93"/>
      <c r="C353" s="93"/>
      <c r="D353" s="93"/>
      <c r="E353" s="103" t="s">
        <v>168</v>
      </c>
      <c r="F353" s="119">
        <v>0</v>
      </c>
      <c r="G353" s="99">
        <v>4685000</v>
      </c>
      <c r="H353" s="99">
        <f t="shared" si="13"/>
        <v>4685000</v>
      </c>
      <c r="I353" s="100"/>
    </row>
    <row r="354" spans="1:9" x14ac:dyDescent="0.25">
      <c r="A354" s="93"/>
      <c r="B354" s="93"/>
      <c r="C354" s="93"/>
      <c r="D354" s="93"/>
      <c r="E354" s="103" t="s">
        <v>169</v>
      </c>
      <c r="F354" s="99">
        <v>661000</v>
      </c>
      <c r="G354" s="99">
        <v>815000</v>
      </c>
      <c r="H354" s="99">
        <f t="shared" si="13"/>
        <v>154000</v>
      </c>
      <c r="I354" s="100"/>
    </row>
    <row r="355" spans="1:9" x14ac:dyDescent="0.25">
      <c r="A355" s="93"/>
      <c r="B355" s="93"/>
      <c r="C355" s="93"/>
      <c r="D355" s="93"/>
      <c r="E355" s="103" t="s">
        <v>169</v>
      </c>
      <c r="F355" s="122"/>
      <c r="G355" s="119">
        <v>8000</v>
      </c>
      <c r="H355" s="99">
        <f t="shared" si="13"/>
        <v>8000</v>
      </c>
      <c r="I355" s="100"/>
    </row>
    <row r="356" spans="1:9" x14ac:dyDescent="0.25">
      <c r="A356" s="93"/>
      <c r="B356" s="93"/>
      <c r="C356" s="93"/>
      <c r="D356" s="93"/>
      <c r="E356" s="103" t="s">
        <v>170</v>
      </c>
      <c r="F356" s="99">
        <v>1320000</v>
      </c>
      <c r="G356" s="99">
        <v>710000</v>
      </c>
      <c r="H356" s="99">
        <f t="shared" si="13"/>
        <v>-610000</v>
      </c>
      <c r="I356" s="100"/>
    </row>
    <row r="357" spans="1:9" ht="15" customHeight="1" x14ac:dyDescent="0.25">
      <c r="A357" s="93"/>
      <c r="B357" s="93"/>
      <c r="C357" s="93"/>
      <c r="D357" s="93"/>
      <c r="E357" s="103" t="s">
        <v>170</v>
      </c>
      <c r="F357" s="122"/>
      <c r="G357" s="119">
        <v>150000</v>
      </c>
      <c r="H357" s="99">
        <f t="shared" si="13"/>
        <v>150000</v>
      </c>
      <c r="I357" s="100"/>
    </row>
    <row r="358" spans="1:9" x14ac:dyDescent="0.25">
      <c r="A358" s="93">
        <v>2</v>
      </c>
      <c r="B358" s="93">
        <v>2</v>
      </c>
      <c r="C358" s="93">
        <v>15</v>
      </c>
      <c r="D358" s="93">
        <v>3</v>
      </c>
      <c r="E358" s="101" t="s">
        <v>13</v>
      </c>
      <c r="F358" s="99"/>
      <c r="G358" s="99"/>
      <c r="H358" s="99"/>
      <c r="I358" s="100"/>
    </row>
    <row r="359" spans="1:9" x14ac:dyDescent="0.25">
      <c r="A359" s="93"/>
      <c r="B359" s="93"/>
      <c r="C359" s="93"/>
      <c r="D359" s="93"/>
      <c r="E359" s="103" t="s">
        <v>171</v>
      </c>
      <c r="F359" s="99">
        <v>10955000</v>
      </c>
      <c r="G359" s="99">
        <v>12221000</v>
      </c>
      <c r="H359" s="99">
        <f t="shared" si="13"/>
        <v>1266000</v>
      </c>
      <c r="I359" s="100"/>
    </row>
    <row r="360" spans="1:9" x14ac:dyDescent="0.25">
      <c r="A360" s="93"/>
      <c r="B360" s="93"/>
      <c r="C360" s="93"/>
      <c r="D360" s="93"/>
      <c r="E360" s="103" t="s">
        <v>172</v>
      </c>
      <c r="F360" s="99">
        <v>7050000</v>
      </c>
      <c r="G360" s="99">
        <v>7125000</v>
      </c>
      <c r="H360" s="99">
        <f t="shared" si="13"/>
        <v>75000</v>
      </c>
      <c r="I360" s="100"/>
    </row>
    <row r="361" spans="1:9" x14ac:dyDescent="0.25">
      <c r="A361" s="93"/>
      <c r="B361" s="93"/>
      <c r="C361" s="93"/>
      <c r="D361" s="93"/>
      <c r="E361" s="103" t="s">
        <v>288</v>
      </c>
      <c r="F361" s="99">
        <v>5720000</v>
      </c>
      <c r="G361" s="99">
        <v>9690000</v>
      </c>
      <c r="H361" s="99">
        <f t="shared" si="13"/>
        <v>3970000</v>
      </c>
      <c r="I361" s="100"/>
    </row>
    <row r="362" spans="1:9" x14ac:dyDescent="0.25">
      <c r="A362" s="93"/>
      <c r="B362" s="93"/>
      <c r="C362" s="93"/>
      <c r="D362" s="93"/>
      <c r="E362" s="103"/>
      <c r="F362" s="99"/>
      <c r="G362" s="99"/>
      <c r="H362" s="99"/>
      <c r="I362" s="100"/>
    </row>
    <row r="363" spans="1:9" ht="30" x14ac:dyDescent="0.25">
      <c r="A363" s="93">
        <v>2</v>
      </c>
      <c r="B363" s="93">
        <v>2</v>
      </c>
      <c r="C363" s="93">
        <v>16</v>
      </c>
      <c r="D363" s="93"/>
      <c r="E363" s="108" t="str">
        <f>[1]MASTER!A64</f>
        <v>Peningkatan Sarana Air Bersih Dusun Bleber</v>
      </c>
      <c r="F363" s="124">
        <f>[1]MASTER!B64</f>
        <v>24000000</v>
      </c>
      <c r="G363" s="124">
        <f>SUM(G364:G378)</f>
        <v>24000000</v>
      </c>
      <c r="H363" s="99">
        <f t="shared" si="13"/>
        <v>0</v>
      </c>
      <c r="I363" s="100"/>
    </row>
    <row r="364" spans="1:9" x14ac:dyDescent="0.25">
      <c r="A364" s="93">
        <v>2</v>
      </c>
      <c r="B364" s="93">
        <v>2</v>
      </c>
      <c r="C364" s="93">
        <v>16</v>
      </c>
      <c r="D364" s="93">
        <v>2</v>
      </c>
      <c r="E364" s="103" t="s">
        <v>12</v>
      </c>
      <c r="F364" s="99"/>
      <c r="G364" s="99"/>
      <c r="H364" s="99"/>
      <c r="I364" s="100"/>
    </row>
    <row r="365" spans="1:9" x14ac:dyDescent="0.25">
      <c r="A365" s="93"/>
      <c r="B365" s="93"/>
      <c r="C365" s="93"/>
      <c r="D365" s="93"/>
      <c r="E365" s="103" t="s">
        <v>157</v>
      </c>
      <c r="F365" s="99">
        <v>100000</v>
      </c>
      <c r="G365" s="99">
        <f>F365</f>
        <v>100000</v>
      </c>
      <c r="H365" s="99">
        <f t="shared" si="13"/>
        <v>0</v>
      </c>
      <c r="I365" s="100"/>
    </row>
    <row r="366" spans="1:9" x14ac:dyDescent="0.25">
      <c r="A366" s="93"/>
      <c r="B366" s="93"/>
      <c r="C366" s="93"/>
      <c r="D366" s="93"/>
      <c r="E366" s="103" t="s">
        <v>158</v>
      </c>
      <c r="F366" s="99">
        <v>50000</v>
      </c>
      <c r="G366" s="99">
        <f>F366</f>
        <v>50000</v>
      </c>
      <c r="H366" s="99">
        <f t="shared" si="13"/>
        <v>0</v>
      </c>
      <c r="I366" s="100"/>
    </row>
    <row r="367" spans="1:9" x14ac:dyDescent="0.25">
      <c r="A367" s="93"/>
      <c r="B367" s="93"/>
      <c r="C367" s="93"/>
      <c r="D367" s="93"/>
      <c r="E367" s="103" t="s">
        <v>167</v>
      </c>
      <c r="F367" s="99">
        <v>975000</v>
      </c>
      <c r="G367" s="99">
        <v>950000</v>
      </c>
      <c r="H367" s="99">
        <f t="shared" si="13"/>
        <v>-25000</v>
      </c>
      <c r="I367" s="100"/>
    </row>
    <row r="368" spans="1:9" x14ac:dyDescent="0.25">
      <c r="A368" s="93"/>
      <c r="B368" s="93"/>
      <c r="C368" s="93"/>
      <c r="D368" s="93"/>
      <c r="E368" s="103" t="s">
        <v>168</v>
      </c>
      <c r="F368" s="99">
        <v>500000</v>
      </c>
      <c r="G368" s="99">
        <f>F368</f>
        <v>500000</v>
      </c>
      <c r="H368" s="99">
        <f t="shared" si="13"/>
        <v>0</v>
      </c>
      <c r="I368" s="100"/>
    </row>
    <row r="369" spans="1:9" x14ac:dyDescent="0.25">
      <c r="A369" s="93"/>
      <c r="B369" s="93"/>
      <c r="C369" s="93"/>
      <c r="D369" s="93"/>
      <c r="E369" s="103" t="s">
        <v>169</v>
      </c>
      <c r="F369" s="99">
        <v>1500000</v>
      </c>
      <c r="G369" s="99">
        <f>F369</f>
        <v>1500000</v>
      </c>
      <c r="H369" s="99">
        <f t="shared" si="13"/>
        <v>0</v>
      </c>
      <c r="I369" s="100"/>
    </row>
    <row r="370" spans="1:9" x14ac:dyDescent="0.25">
      <c r="A370" s="93"/>
      <c r="B370" s="93"/>
      <c r="C370" s="93"/>
      <c r="D370" s="93"/>
      <c r="E370" s="103" t="s">
        <v>170</v>
      </c>
      <c r="F370" s="99">
        <v>270000</v>
      </c>
      <c r="G370" s="99">
        <v>0</v>
      </c>
      <c r="H370" s="99">
        <f t="shared" si="13"/>
        <v>-270000</v>
      </c>
      <c r="I370" s="100"/>
    </row>
    <row r="371" spans="1:9" x14ac:dyDescent="0.25">
      <c r="A371" s="93">
        <v>2</v>
      </c>
      <c r="B371" s="93">
        <v>2</v>
      </c>
      <c r="C371" s="93">
        <v>16</v>
      </c>
      <c r="D371" s="93">
        <v>3</v>
      </c>
      <c r="E371" s="101" t="s">
        <v>13</v>
      </c>
      <c r="F371" s="99"/>
      <c r="G371" s="99"/>
      <c r="H371" s="99"/>
      <c r="I371" s="100"/>
    </row>
    <row r="372" spans="1:9" ht="16.5" customHeight="1" x14ac:dyDescent="0.25">
      <c r="A372" s="93"/>
      <c r="B372" s="93"/>
      <c r="C372" s="93"/>
      <c r="D372" s="93"/>
      <c r="E372" s="103" t="s">
        <v>171</v>
      </c>
      <c r="F372" s="99">
        <v>695000</v>
      </c>
      <c r="G372" s="99">
        <v>605000</v>
      </c>
      <c r="H372" s="99">
        <f t="shared" si="13"/>
        <v>-90000</v>
      </c>
      <c r="I372" s="100"/>
    </row>
    <row r="373" spans="1:9" x14ac:dyDescent="0.25">
      <c r="A373" s="93"/>
      <c r="B373" s="93"/>
      <c r="C373" s="93"/>
      <c r="D373" s="93"/>
      <c r="E373" s="103" t="s">
        <v>172</v>
      </c>
      <c r="F373" s="99">
        <v>1500000</v>
      </c>
      <c r="G373" s="99">
        <f>F373</f>
        <v>1500000</v>
      </c>
      <c r="H373" s="99">
        <f t="shared" si="13"/>
        <v>0</v>
      </c>
      <c r="I373" s="100"/>
    </row>
    <row r="374" spans="1:9" x14ac:dyDescent="0.25">
      <c r="A374" s="93"/>
      <c r="B374" s="93"/>
      <c r="C374" s="93"/>
      <c r="D374" s="93"/>
      <c r="E374" s="103" t="s">
        <v>306</v>
      </c>
      <c r="F374" s="99">
        <v>8000000</v>
      </c>
      <c r="G374" s="99">
        <f>F374</f>
        <v>8000000</v>
      </c>
      <c r="H374" s="99">
        <f t="shared" si="13"/>
        <v>0</v>
      </c>
      <c r="I374" s="100"/>
    </row>
    <row r="375" spans="1:9" x14ac:dyDescent="0.25">
      <c r="A375" s="93"/>
      <c r="B375" s="93"/>
      <c r="C375" s="93"/>
      <c r="D375" s="93"/>
      <c r="E375" s="103" t="s">
        <v>307</v>
      </c>
      <c r="F375" s="99">
        <v>1900000</v>
      </c>
      <c r="G375" s="99">
        <f>F375</f>
        <v>1900000</v>
      </c>
      <c r="H375" s="99">
        <f t="shared" si="13"/>
        <v>0</v>
      </c>
      <c r="I375" s="100"/>
    </row>
    <row r="376" spans="1:9" x14ac:dyDescent="0.25">
      <c r="A376" s="93"/>
      <c r="B376" s="93"/>
      <c r="C376" s="93"/>
      <c r="D376" s="93"/>
      <c r="E376" s="103" t="s">
        <v>308</v>
      </c>
      <c r="F376" s="99">
        <v>6000000</v>
      </c>
      <c r="G376" s="99">
        <f>F376</f>
        <v>6000000</v>
      </c>
      <c r="H376" s="99">
        <f t="shared" si="13"/>
        <v>0</v>
      </c>
      <c r="I376" s="100"/>
    </row>
    <row r="377" spans="1:9" x14ac:dyDescent="0.25">
      <c r="A377" s="93"/>
      <c r="B377" s="93"/>
      <c r="C377" s="93"/>
      <c r="D377" s="93"/>
      <c r="E377" s="103" t="s">
        <v>309</v>
      </c>
      <c r="F377" s="99">
        <v>1500000</v>
      </c>
      <c r="G377" s="99">
        <v>1395000</v>
      </c>
      <c r="H377" s="99">
        <f t="shared" si="13"/>
        <v>-105000</v>
      </c>
      <c r="I377" s="100"/>
    </row>
    <row r="378" spans="1:9" x14ac:dyDescent="0.25">
      <c r="A378" s="93"/>
      <c r="B378" s="93"/>
      <c r="C378" s="93"/>
      <c r="D378" s="93"/>
      <c r="E378" s="103" t="s">
        <v>310</v>
      </c>
      <c r="F378" s="99">
        <v>1010000</v>
      </c>
      <c r="G378" s="99">
        <v>1500000</v>
      </c>
      <c r="H378" s="99">
        <f t="shared" si="13"/>
        <v>490000</v>
      </c>
      <c r="I378" s="100"/>
    </row>
    <row r="379" spans="1:9" x14ac:dyDescent="0.25">
      <c r="A379" s="93"/>
      <c r="B379" s="93"/>
      <c r="C379" s="93"/>
      <c r="D379" s="93"/>
      <c r="E379" s="101" t="s">
        <v>294</v>
      </c>
      <c r="F379" s="99"/>
      <c r="G379" s="99"/>
      <c r="H379" s="99"/>
      <c r="I379" s="100"/>
    </row>
    <row r="380" spans="1:9" x14ac:dyDescent="0.25">
      <c r="A380" s="93">
        <v>2</v>
      </c>
      <c r="B380" s="93">
        <v>2</v>
      </c>
      <c r="C380" s="93">
        <v>17</v>
      </c>
      <c r="D380" s="93"/>
      <c r="E380" s="101" t="s">
        <v>311</v>
      </c>
      <c r="F380" s="99">
        <f>SUM(F382:F394)</f>
        <v>12500000</v>
      </c>
      <c r="G380" s="99">
        <f>SUM(G382:G394)</f>
        <v>19842000</v>
      </c>
      <c r="H380" s="99">
        <f t="shared" si="13"/>
        <v>7342000</v>
      </c>
      <c r="I380" s="100"/>
    </row>
    <row r="381" spans="1:9" x14ac:dyDescent="0.25">
      <c r="A381" s="93">
        <v>2</v>
      </c>
      <c r="B381" s="93">
        <v>2</v>
      </c>
      <c r="C381" s="93">
        <v>17</v>
      </c>
      <c r="D381" s="93">
        <v>2</v>
      </c>
      <c r="E381" s="103" t="s">
        <v>12</v>
      </c>
      <c r="F381" s="99" t="s">
        <v>294</v>
      </c>
      <c r="G381" s="99"/>
      <c r="H381" s="99"/>
      <c r="I381" s="100"/>
    </row>
    <row r="382" spans="1:9" x14ac:dyDescent="0.25">
      <c r="A382" s="93"/>
      <c r="B382" s="93"/>
      <c r="C382" s="93"/>
      <c r="D382" s="93"/>
      <c r="E382" s="103" t="s">
        <v>157</v>
      </c>
      <c r="F382" s="99">
        <v>100000</v>
      </c>
      <c r="G382" s="99">
        <f>F382</f>
        <v>100000</v>
      </c>
      <c r="H382" s="99">
        <f t="shared" si="13"/>
        <v>0</v>
      </c>
      <c r="I382" s="100"/>
    </row>
    <row r="383" spans="1:9" x14ac:dyDescent="0.25">
      <c r="A383" s="93"/>
      <c r="B383" s="93"/>
      <c r="C383" s="93"/>
      <c r="D383" s="93"/>
      <c r="E383" s="103" t="s">
        <v>158</v>
      </c>
      <c r="F383" s="99">
        <v>50000</v>
      </c>
      <c r="G383" s="99">
        <f>F383</f>
        <v>50000</v>
      </c>
      <c r="H383" s="99">
        <f t="shared" si="13"/>
        <v>0</v>
      </c>
      <c r="I383" s="100"/>
    </row>
    <row r="384" spans="1:9" x14ac:dyDescent="0.25">
      <c r="A384" s="93"/>
      <c r="B384" s="93"/>
      <c r="C384" s="93"/>
      <c r="D384" s="93"/>
      <c r="E384" s="103" t="s">
        <v>167</v>
      </c>
      <c r="F384" s="99">
        <v>975000</v>
      </c>
      <c r="G384" s="99">
        <v>750000</v>
      </c>
      <c r="H384" s="99">
        <f t="shared" si="13"/>
        <v>-225000</v>
      </c>
      <c r="I384" s="100"/>
    </row>
    <row r="385" spans="1:10" x14ac:dyDescent="0.25">
      <c r="A385" s="93"/>
      <c r="B385" s="93"/>
      <c r="C385" s="93"/>
      <c r="D385" s="93"/>
      <c r="E385" s="103" t="s">
        <v>168</v>
      </c>
      <c r="F385" s="99">
        <v>1090000</v>
      </c>
      <c r="G385" s="99">
        <v>1230000</v>
      </c>
      <c r="H385" s="99">
        <f t="shared" si="13"/>
        <v>140000</v>
      </c>
      <c r="I385" s="100"/>
      <c r="J385" s="105"/>
    </row>
    <row r="386" spans="1:10" x14ac:dyDescent="0.25">
      <c r="A386" s="93"/>
      <c r="B386" s="93"/>
      <c r="C386" s="93"/>
      <c r="D386" s="93"/>
      <c r="E386" s="103" t="s">
        <v>168</v>
      </c>
      <c r="F386" s="99">
        <v>915000</v>
      </c>
      <c r="G386" s="99">
        <v>3015000</v>
      </c>
      <c r="H386" s="99">
        <f t="shared" si="13"/>
        <v>2100000</v>
      </c>
      <c r="I386" s="100"/>
    </row>
    <row r="387" spans="1:10" x14ac:dyDescent="0.25">
      <c r="A387" s="93"/>
      <c r="B387" s="93"/>
      <c r="C387" s="93"/>
      <c r="D387" s="93"/>
      <c r="E387" s="103" t="s">
        <v>169</v>
      </c>
      <c r="F387" s="99">
        <v>360000</v>
      </c>
      <c r="G387" s="99">
        <v>220000</v>
      </c>
      <c r="H387" s="99">
        <f t="shared" si="13"/>
        <v>-140000</v>
      </c>
      <c r="I387" s="100"/>
    </row>
    <row r="388" spans="1:10" x14ac:dyDescent="0.25">
      <c r="A388" s="93"/>
      <c r="B388" s="93"/>
      <c r="C388" s="93"/>
      <c r="D388" s="93"/>
      <c r="E388" s="103" t="s">
        <v>169</v>
      </c>
      <c r="F388" s="99">
        <v>14000</v>
      </c>
      <c r="G388" s="99">
        <v>73000</v>
      </c>
      <c r="H388" s="99">
        <f t="shared" si="13"/>
        <v>59000</v>
      </c>
      <c r="I388" s="100"/>
    </row>
    <row r="389" spans="1:10" x14ac:dyDescent="0.25">
      <c r="A389" s="93"/>
      <c r="B389" s="93"/>
      <c r="C389" s="93"/>
      <c r="D389" s="93"/>
      <c r="E389" s="103" t="s">
        <v>170</v>
      </c>
      <c r="F389" s="99">
        <v>50000</v>
      </c>
      <c r="G389" s="99">
        <v>50000</v>
      </c>
      <c r="H389" s="99">
        <f t="shared" si="13"/>
        <v>0</v>
      </c>
      <c r="I389" s="100"/>
    </row>
    <row r="390" spans="1:10" x14ac:dyDescent="0.25">
      <c r="A390" s="93"/>
      <c r="B390" s="93"/>
      <c r="C390" s="93"/>
      <c r="D390" s="93"/>
      <c r="E390" s="103" t="s">
        <v>170</v>
      </c>
      <c r="F390" s="99">
        <v>10000</v>
      </c>
      <c r="G390" s="99">
        <v>50000</v>
      </c>
      <c r="H390" s="99">
        <f t="shared" si="13"/>
        <v>40000</v>
      </c>
      <c r="I390" s="100"/>
    </row>
    <row r="391" spans="1:10" ht="15.75" customHeight="1" x14ac:dyDescent="0.25">
      <c r="A391" s="93">
        <v>2</v>
      </c>
      <c r="B391" s="93">
        <v>2</v>
      </c>
      <c r="C391" s="93">
        <v>17</v>
      </c>
      <c r="D391" s="93">
        <v>3</v>
      </c>
      <c r="E391" s="101" t="s">
        <v>13</v>
      </c>
      <c r="F391" s="99"/>
      <c r="G391" s="99"/>
      <c r="H391" s="99"/>
      <c r="I391" s="100"/>
    </row>
    <row r="392" spans="1:10" x14ac:dyDescent="0.25">
      <c r="A392" s="93"/>
      <c r="B392" s="93"/>
      <c r="C392" s="93"/>
      <c r="D392" s="93"/>
      <c r="E392" s="103" t="s">
        <v>171</v>
      </c>
      <c r="F392" s="99">
        <v>3336000</v>
      </c>
      <c r="G392" s="99">
        <v>2904000</v>
      </c>
      <c r="H392" s="99">
        <f t="shared" si="13"/>
        <v>-432000</v>
      </c>
      <c r="I392" s="100"/>
    </row>
    <row r="393" spans="1:10" x14ac:dyDescent="0.25">
      <c r="A393" s="93"/>
      <c r="B393" s="93"/>
      <c r="C393" s="93"/>
      <c r="D393" s="93"/>
      <c r="E393" s="103" t="s">
        <v>172</v>
      </c>
      <c r="F393" s="99">
        <v>2000000</v>
      </c>
      <c r="G393" s="99">
        <v>3705000</v>
      </c>
      <c r="H393" s="99">
        <f>G393-F393</f>
        <v>1705000</v>
      </c>
      <c r="I393" s="100"/>
    </row>
    <row r="394" spans="1:10" x14ac:dyDescent="0.25">
      <c r="A394" s="93"/>
      <c r="B394" s="93"/>
      <c r="C394" s="93"/>
      <c r="D394" s="93"/>
      <c r="E394" s="103" t="s">
        <v>298</v>
      </c>
      <c r="F394" s="99">
        <v>3600000</v>
      </c>
      <c r="G394" s="99">
        <v>7695000</v>
      </c>
      <c r="H394" s="99">
        <f>G394-F394</f>
        <v>4095000</v>
      </c>
      <c r="I394" s="100"/>
    </row>
    <row r="395" spans="1:10" x14ac:dyDescent="0.25">
      <c r="A395" s="93"/>
      <c r="B395" s="93"/>
      <c r="C395" s="93"/>
      <c r="D395" s="93"/>
      <c r="E395" s="103"/>
      <c r="F395" s="99"/>
      <c r="G395" s="99"/>
      <c r="H395" s="99"/>
      <c r="I395" s="100"/>
    </row>
    <row r="396" spans="1:10" x14ac:dyDescent="0.25">
      <c r="A396" s="93">
        <v>2</v>
      </c>
      <c r="B396" s="93">
        <v>2</v>
      </c>
      <c r="C396" s="93">
        <v>18</v>
      </c>
      <c r="D396" s="93"/>
      <c r="E396" s="103" t="s">
        <v>312</v>
      </c>
      <c r="F396" s="99">
        <f>SUM(F398:F405)</f>
        <v>0</v>
      </c>
      <c r="G396" s="99">
        <f>SUM(G398:G406)</f>
        <v>8890000</v>
      </c>
      <c r="H396" s="99">
        <f>G396-F396</f>
        <v>8890000</v>
      </c>
      <c r="I396" s="100"/>
    </row>
    <row r="397" spans="1:10" x14ac:dyDescent="0.25">
      <c r="A397" s="93">
        <v>2</v>
      </c>
      <c r="B397" s="93">
        <v>2</v>
      </c>
      <c r="C397" s="93">
        <v>18</v>
      </c>
      <c r="D397" s="93">
        <v>2</v>
      </c>
      <c r="E397" s="103" t="s">
        <v>12</v>
      </c>
      <c r="F397" s="99"/>
      <c r="G397" s="99"/>
      <c r="H397" s="99"/>
      <c r="I397" s="100"/>
    </row>
    <row r="398" spans="1:10" x14ac:dyDescent="0.25">
      <c r="A398" s="93"/>
      <c r="B398" s="93"/>
      <c r="C398" s="93"/>
      <c r="D398" s="93"/>
      <c r="E398" s="103" t="s">
        <v>168</v>
      </c>
      <c r="F398" s="99">
        <v>0</v>
      </c>
      <c r="G398" s="99">
        <v>3000000</v>
      </c>
      <c r="H398" s="99">
        <f t="shared" ref="H398:H399" si="14">G398-F398</f>
        <v>3000000</v>
      </c>
      <c r="I398" s="100"/>
    </row>
    <row r="399" spans="1:10" x14ac:dyDescent="0.25">
      <c r="A399" s="93"/>
      <c r="B399" s="93"/>
      <c r="C399" s="93"/>
      <c r="D399" s="93"/>
      <c r="E399" s="103" t="s">
        <v>168</v>
      </c>
      <c r="F399" s="99">
        <v>0</v>
      </c>
      <c r="G399" s="99">
        <v>0</v>
      </c>
      <c r="H399" s="99">
        <f t="shared" si="14"/>
        <v>0</v>
      </c>
      <c r="I399" s="100"/>
    </row>
    <row r="400" spans="1:10" x14ac:dyDescent="0.25">
      <c r="A400" s="93"/>
      <c r="B400" s="93"/>
      <c r="C400" s="93"/>
      <c r="D400" s="93"/>
      <c r="E400" s="103" t="s">
        <v>169</v>
      </c>
      <c r="F400" s="99">
        <v>0</v>
      </c>
      <c r="G400" s="99">
        <v>750000</v>
      </c>
      <c r="H400" s="99">
        <f>G400-F400</f>
        <v>750000</v>
      </c>
      <c r="I400" s="100"/>
    </row>
    <row r="401" spans="1:9" x14ac:dyDescent="0.25">
      <c r="A401" s="93"/>
      <c r="B401" s="93"/>
      <c r="C401" s="93"/>
      <c r="D401" s="93"/>
      <c r="E401" s="103" t="s">
        <v>169</v>
      </c>
      <c r="F401" s="99">
        <v>0</v>
      </c>
      <c r="G401" s="99">
        <v>0</v>
      </c>
      <c r="H401" s="99">
        <f t="shared" ref="H401:H403" si="15">G401-F401</f>
        <v>0</v>
      </c>
      <c r="I401" s="100"/>
    </row>
    <row r="402" spans="1:9" x14ac:dyDescent="0.25">
      <c r="A402" s="93"/>
      <c r="B402" s="93"/>
      <c r="C402" s="93"/>
      <c r="D402" s="93"/>
      <c r="E402" s="103" t="s">
        <v>170</v>
      </c>
      <c r="F402" s="99">
        <v>0</v>
      </c>
      <c r="G402" s="99">
        <v>10000</v>
      </c>
      <c r="H402" s="99">
        <f t="shared" si="15"/>
        <v>10000</v>
      </c>
      <c r="I402" s="100"/>
    </row>
    <row r="403" spans="1:9" x14ac:dyDescent="0.25">
      <c r="A403" s="93"/>
      <c r="B403" s="93"/>
      <c r="C403" s="93"/>
      <c r="D403" s="93"/>
      <c r="E403" s="103" t="s">
        <v>170</v>
      </c>
      <c r="F403" s="99">
        <v>0</v>
      </c>
      <c r="G403" s="99">
        <v>0</v>
      </c>
      <c r="H403" s="99">
        <f t="shared" si="15"/>
        <v>0</v>
      </c>
      <c r="I403" s="100"/>
    </row>
    <row r="404" spans="1:9" x14ac:dyDescent="0.25">
      <c r="A404" s="93">
        <v>2</v>
      </c>
      <c r="B404" s="93">
        <v>2</v>
      </c>
      <c r="C404" s="93">
        <v>18</v>
      </c>
      <c r="D404" s="93">
        <v>3</v>
      </c>
      <c r="E404" s="101" t="s">
        <v>13</v>
      </c>
      <c r="F404" s="99"/>
      <c r="G404" s="99"/>
      <c r="H404" s="99"/>
      <c r="I404" s="100"/>
    </row>
    <row r="405" spans="1:9" x14ac:dyDescent="0.25">
      <c r="A405" s="93"/>
      <c r="B405" s="93"/>
      <c r="C405" s="93"/>
      <c r="D405" s="93"/>
      <c r="E405" s="103" t="s">
        <v>298</v>
      </c>
      <c r="F405" s="99">
        <v>0</v>
      </c>
      <c r="G405" s="99">
        <v>5130000</v>
      </c>
      <c r="H405" s="99">
        <f t="shared" ref="H405" si="16">G405-F405</f>
        <v>5130000</v>
      </c>
      <c r="I405" s="100"/>
    </row>
    <row r="406" spans="1:9" x14ac:dyDescent="0.25">
      <c r="A406" s="93"/>
      <c r="B406" s="93"/>
      <c r="C406" s="93"/>
      <c r="D406" s="93"/>
      <c r="E406" s="111"/>
      <c r="F406" s="99"/>
      <c r="G406" s="99"/>
      <c r="H406" s="99"/>
      <c r="I406" s="100"/>
    </row>
    <row r="407" spans="1:9" ht="30" x14ac:dyDescent="0.25">
      <c r="A407" s="93">
        <v>2</v>
      </c>
      <c r="B407" s="93">
        <v>2</v>
      </c>
      <c r="C407" s="93">
        <v>19</v>
      </c>
      <c r="D407" s="93"/>
      <c r="E407" s="108" t="s">
        <v>313</v>
      </c>
      <c r="F407" s="99">
        <v>0</v>
      </c>
      <c r="G407" s="99">
        <f>SUM(G409:G416)</f>
        <v>6180000</v>
      </c>
      <c r="H407" s="99">
        <f t="shared" ref="H407:H416" si="17">G407-F407</f>
        <v>6180000</v>
      </c>
      <c r="I407" s="100"/>
    </row>
    <row r="408" spans="1:9" x14ac:dyDescent="0.25">
      <c r="A408" s="93">
        <v>2</v>
      </c>
      <c r="B408" s="93">
        <v>2</v>
      </c>
      <c r="C408" s="93">
        <v>19</v>
      </c>
      <c r="D408" s="93">
        <v>2</v>
      </c>
      <c r="E408" s="103" t="s">
        <v>12</v>
      </c>
      <c r="F408" s="99"/>
      <c r="G408" s="99"/>
      <c r="H408" s="99"/>
      <c r="I408" s="100"/>
    </row>
    <row r="409" spans="1:9" x14ac:dyDescent="0.25">
      <c r="A409" s="93"/>
      <c r="B409" s="93"/>
      <c r="C409" s="93"/>
      <c r="D409" s="93"/>
      <c r="E409" s="103" t="s">
        <v>168</v>
      </c>
      <c r="F409" s="99">
        <v>0</v>
      </c>
      <c r="G409" s="99">
        <v>2000000</v>
      </c>
      <c r="H409" s="99">
        <f t="shared" si="17"/>
        <v>2000000</v>
      </c>
      <c r="I409" s="100"/>
    </row>
    <row r="410" spans="1:9" x14ac:dyDescent="0.25">
      <c r="A410" s="93"/>
      <c r="B410" s="93"/>
      <c r="C410" s="93"/>
      <c r="D410" s="93"/>
      <c r="E410" s="103" t="s">
        <v>168</v>
      </c>
      <c r="F410" s="99">
        <v>0</v>
      </c>
      <c r="G410" s="99">
        <v>0</v>
      </c>
      <c r="H410" s="99">
        <f t="shared" si="17"/>
        <v>0</v>
      </c>
      <c r="I410" s="100"/>
    </row>
    <row r="411" spans="1:9" x14ac:dyDescent="0.25">
      <c r="A411" s="93"/>
      <c r="B411" s="93"/>
      <c r="C411" s="93"/>
      <c r="D411" s="93"/>
      <c r="E411" s="103" t="s">
        <v>169</v>
      </c>
      <c r="F411" s="99">
        <v>0</v>
      </c>
      <c r="G411" s="99">
        <v>750000</v>
      </c>
      <c r="H411" s="99">
        <f t="shared" si="17"/>
        <v>750000</v>
      </c>
      <c r="I411" s="100"/>
    </row>
    <row r="412" spans="1:9" x14ac:dyDescent="0.25">
      <c r="A412" s="93"/>
      <c r="B412" s="93"/>
      <c r="C412" s="93"/>
      <c r="D412" s="93"/>
      <c r="E412" s="103" t="s">
        <v>169</v>
      </c>
      <c r="F412" s="99">
        <v>0</v>
      </c>
      <c r="G412" s="99">
        <v>0</v>
      </c>
      <c r="H412" s="99">
        <f t="shared" si="17"/>
        <v>0</v>
      </c>
      <c r="I412" s="100"/>
    </row>
    <row r="413" spans="1:9" x14ac:dyDescent="0.25">
      <c r="A413" s="93"/>
      <c r="B413" s="93"/>
      <c r="C413" s="93"/>
      <c r="D413" s="93"/>
      <c r="E413" s="103" t="s">
        <v>170</v>
      </c>
      <c r="F413" s="99">
        <v>0</v>
      </c>
      <c r="G413" s="99">
        <v>10000</v>
      </c>
      <c r="H413" s="99">
        <f t="shared" si="17"/>
        <v>10000</v>
      </c>
      <c r="I413" s="100"/>
    </row>
    <row r="414" spans="1:9" x14ac:dyDescent="0.25">
      <c r="A414" s="93"/>
      <c r="B414" s="93"/>
      <c r="C414" s="93"/>
      <c r="D414" s="93"/>
      <c r="E414" s="103" t="s">
        <v>170</v>
      </c>
      <c r="F414" s="99"/>
      <c r="G414" s="99">
        <v>0</v>
      </c>
      <c r="H414" s="99">
        <f t="shared" si="17"/>
        <v>0</v>
      </c>
      <c r="I414" s="100"/>
    </row>
    <row r="415" spans="1:9" x14ac:dyDescent="0.25">
      <c r="A415" s="93">
        <v>2</v>
      </c>
      <c r="B415" s="93">
        <v>2</v>
      </c>
      <c r="C415" s="93">
        <v>19</v>
      </c>
      <c r="D415" s="93">
        <v>3</v>
      </c>
      <c r="E415" s="101" t="s">
        <v>13</v>
      </c>
      <c r="F415" s="99"/>
      <c r="G415" s="99"/>
      <c r="H415" s="99"/>
      <c r="I415" s="100"/>
    </row>
    <row r="416" spans="1:9" x14ac:dyDescent="0.25">
      <c r="A416" s="93"/>
      <c r="B416" s="93"/>
      <c r="C416" s="93"/>
      <c r="D416" s="93"/>
      <c r="E416" s="103" t="s">
        <v>298</v>
      </c>
      <c r="F416" s="99">
        <v>0</v>
      </c>
      <c r="G416" s="99">
        <v>3420000</v>
      </c>
      <c r="H416" s="99">
        <f t="shared" si="17"/>
        <v>3420000</v>
      </c>
      <c r="I416" s="100"/>
    </row>
    <row r="417" spans="1:9" x14ac:dyDescent="0.25">
      <c r="A417" s="93"/>
      <c r="B417" s="93"/>
      <c r="C417" s="93"/>
      <c r="D417" s="93"/>
      <c r="E417" s="103"/>
      <c r="F417" s="99"/>
      <c r="G417" s="99"/>
      <c r="H417" s="99"/>
      <c r="I417" s="100"/>
    </row>
    <row r="418" spans="1:9" ht="30" x14ac:dyDescent="0.25">
      <c r="A418" s="93">
        <v>2</v>
      </c>
      <c r="B418" s="93">
        <v>2</v>
      </c>
      <c r="C418" s="93">
        <v>20</v>
      </c>
      <c r="D418" s="93"/>
      <c r="E418" s="108" t="s">
        <v>314</v>
      </c>
      <c r="F418" s="99">
        <v>0</v>
      </c>
      <c r="G418" s="99">
        <f>SUM(G419:G433)</f>
        <v>14476500</v>
      </c>
      <c r="H418" s="99">
        <f>G418-F418</f>
        <v>14476500</v>
      </c>
      <c r="I418" s="100"/>
    </row>
    <row r="419" spans="1:9" x14ac:dyDescent="0.25">
      <c r="A419" s="93">
        <v>2</v>
      </c>
      <c r="B419" s="93">
        <v>2</v>
      </c>
      <c r="C419" s="93">
        <v>20</v>
      </c>
      <c r="D419" s="93">
        <v>2</v>
      </c>
      <c r="E419" s="103" t="s">
        <v>12</v>
      </c>
      <c r="F419" s="99"/>
      <c r="G419" s="99"/>
      <c r="H419" s="99"/>
      <c r="I419" s="100"/>
    </row>
    <row r="420" spans="1:9" x14ac:dyDescent="0.25">
      <c r="A420" s="93"/>
      <c r="B420" s="93"/>
      <c r="C420" s="93"/>
      <c r="D420" s="93"/>
      <c r="E420" s="103" t="s">
        <v>157</v>
      </c>
      <c r="F420" s="99">
        <v>0</v>
      </c>
      <c r="G420" s="99">
        <v>50000</v>
      </c>
      <c r="H420" s="99">
        <f t="shared" ref="H420:H451" si="18">G420-F420</f>
        <v>50000</v>
      </c>
      <c r="I420" s="100"/>
    </row>
    <row r="421" spans="1:9" x14ac:dyDescent="0.25">
      <c r="A421" s="93"/>
      <c r="B421" s="93"/>
      <c r="C421" s="93"/>
      <c r="D421" s="93"/>
      <c r="E421" s="103" t="s">
        <v>158</v>
      </c>
      <c r="F421" s="99">
        <v>0</v>
      </c>
      <c r="G421" s="99">
        <v>25000</v>
      </c>
      <c r="H421" s="99">
        <f t="shared" si="18"/>
        <v>25000</v>
      </c>
      <c r="I421" s="100"/>
    </row>
    <row r="422" spans="1:9" x14ac:dyDescent="0.25">
      <c r="A422" s="93"/>
      <c r="B422" s="93"/>
      <c r="C422" s="93"/>
      <c r="D422" s="93"/>
      <c r="E422" s="103" t="s">
        <v>167</v>
      </c>
      <c r="F422" s="99">
        <v>0</v>
      </c>
      <c r="G422" s="99">
        <v>425000</v>
      </c>
      <c r="H422" s="99">
        <f t="shared" si="18"/>
        <v>425000</v>
      </c>
      <c r="I422" s="100"/>
    </row>
    <row r="423" spans="1:9" x14ac:dyDescent="0.25">
      <c r="A423" s="93"/>
      <c r="B423" s="93"/>
      <c r="C423" s="93"/>
      <c r="D423" s="93"/>
      <c r="E423" s="103" t="s">
        <v>168</v>
      </c>
      <c r="F423" s="99">
        <v>0</v>
      </c>
      <c r="G423" s="99">
        <v>1550000</v>
      </c>
      <c r="H423" s="99">
        <f t="shared" si="18"/>
        <v>1550000</v>
      </c>
      <c r="I423" s="100"/>
    </row>
    <row r="424" spans="1:9" x14ac:dyDescent="0.25">
      <c r="A424" s="93"/>
      <c r="B424" s="93"/>
      <c r="C424" s="93"/>
      <c r="D424" s="93"/>
      <c r="E424" s="103" t="s">
        <v>168</v>
      </c>
      <c r="F424" s="99">
        <v>0</v>
      </c>
      <c r="G424" s="99">
        <v>910000</v>
      </c>
      <c r="H424" s="99">
        <f t="shared" si="18"/>
        <v>910000</v>
      </c>
      <c r="I424" s="100"/>
    </row>
    <row r="425" spans="1:9" x14ac:dyDescent="0.25">
      <c r="A425" s="93"/>
      <c r="B425" s="93"/>
      <c r="C425" s="93"/>
      <c r="D425" s="93"/>
      <c r="E425" s="103" t="s">
        <v>169</v>
      </c>
      <c r="F425" s="99">
        <v>0</v>
      </c>
      <c r="G425" s="99">
        <v>275000</v>
      </c>
      <c r="H425" s="99">
        <f t="shared" si="18"/>
        <v>275000</v>
      </c>
      <c r="I425" s="100"/>
    </row>
    <row r="426" spans="1:9" x14ac:dyDescent="0.25">
      <c r="A426" s="93"/>
      <c r="B426" s="93"/>
      <c r="C426" s="93"/>
      <c r="D426" s="93"/>
      <c r="E426" s="103" t="s">
        <v>169</v>
      </c>
      <c r="F426" s="99">
        <v>0</v>
      </c>
      <c r="G426" s="99">
        <v>31000</v>
      </c>
      <c r="H426" s="99">
        <f t="shared" si="18"/>
        <v>31000</v>
      </c>
      <c r="I426" s="100"/>
    </row>
    <row r="427" spans="1:9" x14ac:dyDescent="0.25">
      <c r="A427" s="93"/>
      <c r="B427" s="93"/>
      <c r="C427" s="93"/>
      <c r="D427" s="93"/>
      <c r="E427" s="103" t="s">
        <v>170</v>
      </c>
      <c r="F427" s="99">
        <v>0</v>
      </c>
      <c r="G427" s="99">
        <v>300000</v>
      </c>
      <c r="H427" s="99">
        <f t="shared" si="18"/>
        <v>300000</v>
      </c>
      <c r="I427" s="100"/>
    </row>
    <row r="428" spans="1:9" x14ac:dyDescent="0.25">
      <c r="A428" s="93"/>
      <c r="B428" s="93"/>
      <c r="C428" s="93"/>
      <c r="D428" s="93"/>
      <c r="E428" s="103" t="s">
        <v>170</v>
      </c>
      <c r="F428" s="99">
        <v>0</v>
      </c>
      <c r="G428" s="99">
        <v>20000</v>
      </c>
      <c r="H428" s="99">
        <f t="shared" si="18"/>
        <v>20000</v>
      </c>
      <c r="I428" s="100"/>
    </row>
    <row r="429" spans="1:9" x14ac:dyDescent="0.25">
      <c r="A429" s="93">
        <v>2</v>
      </c>
      <c r="B429" s="93">
        <v>2</v>
      </c>
      <c r="C429" s="93">
        <v>20</v>
      </c>
      <c r="D429" s="93">
        <v>3</v>
      </c>
      <c r="E429" s="101" t="s">
        <v>13</v>
      </c>
      <c r="F429" s="99"/>
      <c r="G429" s="99"/>
      <c r="H429" s="99"/>
      <c r="I429" s="100"/>
    </row>
    <row r="430" spans="1:9" x14ac:dyDescent="0.25">
      <c r="A430" s="93"/>
      <c r="B430" s="93"/>
      <c r="C430" s="93"/>
      <c r="D430" s="93"/>
      <c r="E430" s="103" t="s">
        <v>171</v>
      </c>
      <c r="F430" s="99">
        <v>0</v>
      </c>
      <c r="G430" s="99">
        <v>2722500</v>
      </c>
      <c r="H430" s="99">
        <f t="shared" si="18"/>
        <v>2722500</v>
      </c>
      <c r="I430" s="100"/>
    </row>
    <row r="431" spans="1:9" x14ac:dyDescent="0.25">
      <c r="A431" s="93"/>
      <c r="B431" s="93"/>
      <c r="C431" s="93"/>
      <c r="D431" s="93"/>
      <c r="E431" s="103" t="s">
        <v>172</v>
      </c>
      <c r="F431" s="99">
        <v>0</v>
      </c>
      <c r="G431" s="99">
        <v>2280000</v>
      </c>
      <c r="H431" s="99">
        <f t="shared" si="18"/>
        <v>2280000</v>
      </c>
      <c r="I431" s="100"/>
    </row>
    <row r="432" spans="1:9" x14ac:dyDescent="0.25">
      <c r="A432" s="93"/>
      <c r="B432" s="93"/>
      <c r="C432" s="93"/>
      <c r="D432" s="93"/>
      <c r="E432" s="103" t="s">
        <v>288</v>
      </c>
      <c r="F432" s="99">
        <v>0</v>
      </c>
      <c r="G432" s="99">
        <v>1938000</v>
      </c>
      <c r="H432" s="99">
        <f t="shared" si="18"/>
        <v>1938000</v>
      </c>
      <c r="I432" s="100"/>
    </row>
    <row r="433" spans="1:9" x14ac:dyDescent="0.25">
      <c r="A433" s="93"/>
      <c r="B433" s="93"/>
      <c r="C433" s="93"/>
      <c r="D433" s="93"/>
      <c r="E433" s="103" t="s">
        <v>315</v>
      </c>
      <c r="F433" s="99">
        <v>0</v>
      </c>
      <c r="G433" s="99">
        <v>3950000</v>
      </c>
      <c r="H433" s="99">
        <f t="shared" si="18"/>
        <v>3950000</v>
      </c>
      <c r="I433" s="100"/>
    </row>
    <row r="434" spans="1:9" x14ac:dyDescent="0.25">
      <c r="A434" s="93"/>
      <c r="B434" s="93"/>
      <c r="C434" s="93"/>
      <c r="D434" s="93"/>
      <c r="E434" s="103"/>
      <c r="F434" s="99"/>
      <c r="G434" s="99">
        <v>5962000</v>
      </c>
      <c r="H434" s="99">
        <f t="shared" si="18"/>
        <v>5962000</v>
      </c>
      <c r="I434" s="100"/>
    </row>
    <row r="435" spans="1:9" ht="30" x14ac:dyDescent="0.25">
      <c r="A435" s="93">
        <v>2</v>
      </c>
      <c r="B435" s="93">
        <v>2</v>
      </c>
      <c r="C435" s="93">
        <v>21</v>
      </c>
      <c r="D435" s="93"/>
      <c r="E435" s="108" t="s">
        <v>316</v>
      </c>
      <c r="F435" s="99">
        <v>0</v>
      </c>
      <c r="G435" s="99">
        <f>SUM(G437:G451)</f>
        <v>27308000</v>
      </c>
      <c r="H435" s="99">
        <f t="shared" si="18"/>
        <v>27308000</v>
      </c>
      <c r="I435" s="100"/>
    </row>
    <row r="436" spans="1:9" ht="30.75" customHeight="1" x14ac:dyDescent="0.25">
      <c r="A436" s="93">
        <v>2</v>
      </c>
      <c r="B436" s="93">
        <v>2</v>
      </c>
      <c r="C436" s="93">
        <v>21</v>
      </c>
      <c r="D436" s="93">
        <v>2</v>
      </c>
      <c r="E436" s="103" t="s">
        <v>12</v>
      </c>
      <c r="F436" s="99"/>
      <c r="G436" s="99"/>
      <c r="H436" s="99"/>
      <c r="I436" s="100"/>
    </row>
    <row r="437" spans="1:9" x14ac:dyDescent="0.25">
      <c r="A437" s="93"/>
      <c r="B437" s="93"/>
      <c r="C437" s="93"/>
      <c r="D437" s="93"/>
      <c r="E437" s="103" t="s">
        <v>157</v>
      </c>
      <c r="F437" s="99">
        <v>0</v>
      </c>
      <c r="G437" s="99">
        <v>0</v>
      </c>
      <c r="H437" s="99">
        <f t="shared" si="18"/>
        <v>0</v>
      </c>
      <c r="I437" s="100"/>
    </row>
    <row r="438" spans="1:9" x14ac:dyDescent="0.25">
      <c r="A438" s="93"/>
      <c r="B438" s="93"/>
      <c r="C438" s="93"/>
      <c r="D438" s="93"/>
      <c r="E438" s="103" t="s">
        <v>158</v>
      </c>
      <c r="F438" s="99">
        <v>0</v>
      </c>
      <c r="G438" s="99">
        <v>0</v>
      </c>
      <c r="H438" s="99">
        <f t="shared" si="18"/>
        <v>0</v>
      </c>
      <c r="I438" s="100"/>
    </row>
    <row r="439" spans="1:9" x14ac:dyDescent="0.25">
      <c r="A439" s="93"/>
      <c r="B439" s="93"/>
      <c r="C439" s="93"/>
      <c r="D439" s="93"/>
      <c r="E439" s="103" t="s">
        <v>167</v>
      </c>
      <c r="F439" s="99">
        <v>0</v>
      </c>
      <c r="G439" s="99">
        <v>0</v>
      </c>
      <c r="H439" s="99">
        <f t="shared" si="18"/>
        <v>0</v>
      </c>
      <c r="I439" s="100"/>
    </row>
    <row r="440" spans="1:9" x14ac:dyDescent="0.25">
      <c r="A440" s="93"/>
      <c r="B440" s="93"/>
      <c r="C440" s="93"/>
      <c r="D440" s="93"/>
      <c r="E440" s="103" t="s">
        <v>168</v>
      </c>
      <c r="F440" s="99">
        <v>0</v>
      </c>
      <c r="G440" s="99">
        <v>1550000</v>
      </c>
      <c r="H440" s="99">
        <f t="shared" si="18"/>
        <v>1550000</v>
      </c>
      <c r="I440" s="100"/>
    </row>
    <row r="441" spans="1:9" x14ac:dyDescent="0.25">
      <c r="A441" s="93"/>
      <c r="B441" s="93"/>
      <c r="C441" s="93"/>
      <c r="D441" s="93"/>
      <c r="E441" s="103" t="s">
        <v>168</v>
      </c>
      <c r="F441" s="99">
        <v>0</v>
      </c>
      <c r="G441" s="99">
        <v>3190000</v>
      </c>
      <c r="H441" s="99">
        <f t="shared" si="18"/>
        <v>3190000</v>
      </c>
      <c r="I441" s="100"/>
    </row>
    <row r="442" spans="1:9" x14ac:dyDescent="0.25">
      <c r="A442" s="93"/>
      <c r="B442" s="93"/>
      <c r="C442" s="93"/>
      <c r="D442" s="93"/>
      <c r="E442" s="103" t="s">
        <v>169</v>
      </c>
      <c r="F442" s="99">
        <v>0</v>
      </c>
      <c r="G442" s="99">
        <v>758000</v>
      </c>
      <c r="H442" s="99">
        <f t="shared" si="18"/>
        <v>758000</v>
      </c>
      <c r="I442" s="100"/>
    </row>
    <row r="443" spans="1:9" x14ac:dyDescent="0.25">
      <c r="A443" s="93"/>
      <c r="B443" s="93"/>
      <c r="C443" s="93"/>
      <c r="D443" s="93"/>
      <c r="E443" s="103" t="s">
        <v>169</v>
      </c>
      <c r="F443" s="99">
        <v>0</v>
      </c>
      <c r="G443" s="99">
        <v>2514000</v>
      </c>
      <c r="H443" s="99">
        <f t="shared" si="18"/>
        <v>2514000</v>
      </c>
      <c r="I443" s="100"/>
    </row>
    <row r="444" spans="1:9" x14ac:dyDescent="0.25">
      <c r="A444" s="93"/>
      <c r="B444" s="93"/>
      <c r="C444" s="93"/>
      <c r="D444" s="93"/>
      <c r="E444" s="103" t="s">
        <v>170</v>
      </c>
      <c r="F444" s="99">
        <v>0</v>
      </c>
      <c r="G444" s="99">
        <v>0</v>
      </c>
      <c r="H444" s="99">
        <f t="shared" si="18"/>
        <v>0</v>
      </c>
      <c r="I444" s="100"/>
    </row>
    <row r="445" spans="1:9" x14ac:dyDescent="0.25">
      <c r="A445" s="93"/>
      <c r="B445" s="93"/>
      <c r="C445" s="93"/>
      <c r="D445" s="93"/>
      <c r="E445" s="103" t="s">
        <v>170</v>
      </c>
      <c r="F445" s="99">
        <v>0</v>
      </c>
      <c r="G445" s="99">
        <v>520000</v>
      </c>
      <c r="H445" s="99">
        <f t="shared" si="18"/>
        <v>520000</v>
      </c>
      <c r="I445" s="100"/>
    </row>
    <row r="446" spans="1:9" x14ac:dyDescent="0.25">
      <c r="A446" s="93">
        <v>2</v>
      </c>
      <c r="B446" s="93">
        <v>2</v>
      </c>
      <c r="C446" s="93">
        <v>21</v>
      </c>
      <c r="D446" s="93">
        <v>3</v>
      </c>
      <c r="E446" s="101" t="s">
        <v>13</v>
      </c>
      <c r="F446" s="99"/>
      <c r="G446" s="99"/>
      <c r="H446" s="99"/>
      <c r="I446" s="100"/>
    </row>
    <row r="447" spans="1:9" x14ac:dyDescent="0.25">
      <c r="A447" s="93"/>
      <c r="B447" s="93"/>
      <c r="C447" s="93"/>
      <c r="D447" s="93"/>
      <c r="E447" s="103" t="s">
        <v>171</v>
      </c>
      <c r="F447" s="99">
        <v>0</v>
      </c>
      <c r="G447" s="99">
        <v>3267000</v>
      </c>
      <c r="H447" s="99">
        <f t="shared" si="18"/>
        <v>3267000</v>
      </c>
      <c r="I447" s="100"/>
    </row>
    <row r="448" spans="1:9" x14ac:dyDescent="0.25">
      <c r="A448" s="93"/>
      <c r="B448" s="93"/>
      <c r="C448" s="93"/>
      <c r="D448" s="93"/>
      <c r="E448" s="103" t="s">
        <v>172</v>
      </c>
      <c r="F448" s="99">
        <v>0</v>
      </c>
      <c r="G448" s="99">
        <f>2565000+3420000</f>
        <v>5985000</v>
      </c>
      <c r="H448" s="99">
        <f t="shared" si="18"/>
        <v>5985000</v>
      </c>
      <c r="I448" s="100"/>
    </row>
    <row r="449" spans="1:9" x14ac:dyDescent="0.25">
      <c r="A449" s="93"/>
      <c r="B449" s="93"/>
      <c r="C449" s="93"/>
      <c r="D449" s="93"/>
      <c r="E449" s="103" t="s">
        <v>288</v>
      </c>
      <c r="F449" s="99">
        <v>0</v>
      </c>
      <c r="G449" s="99">
        <v>5168000</v>
      </c>
      <c r="H449" s="99">
        <f t="shared" si="18"/>
        <v>5168000</v>
      </c>
      <c r="I449" s="100"/>
    </row>
    <row r="450" spans="1:9" x14ac:dyDescent="0.25">
      <c r="A450" s="93"/>
      <c r="B450" s="93"/>
      <c r="C450" s="93"/>
      <c r="D450" s="93"/>
      <c r="E450" s="103" t="s">
        <v>173</v>
      </c>
      <c r="F450" s="99">
        <v>0</v>
      </c>
      <c r="G450" s="99">
        <v>936000</v>
      </c>
      <c r="H450" s="99">
        <f t="shared" si="18"/>
        <v>936000</v>
      </c>
      <c r="I450" s="100"/>
    </row>
    <row r="451" spans="1:9" x14ac:dyDescent="0.25">
      <c r="A451" s="93"/>
      <c r="B451" s="93"/>
      <c r="C451" s="93"/>
      <c r="D451" s="93"/>
      <c r="E451" s="103" t="s">
        <v>298</v>
      </c>
      <c r="F451" s="99">
        <v>0</v>
      </c>
      <c r="G451" s="99">
        <v>3420000</v>
      </c>
      <c r="H451" s="99">
        <f t="shared" si="18"/>
        <v>3420000</v>
      </c>
      <c r="I451" s="100"/>
    </row>
    <row r="452" spans="1:9" x14ac:dyDescent="0.25">
      <c r="A452" s="93"/>
      <c r="B452" s="93"/>
      <c r="C452" s="93"/>
      <c r="D452" s="93"/>
      <c r="E452" s="103"/>
      <c r="F452" s="99"/>
      <c r="G452" s="99"/>
      <c r="H452" s="99"/>
      <c r="I452" s="100"/>
    </row>
    <row r="453" spans="1:9" ht="30" x14ac:dyDescent="0.25">
      <c r="A453" s="96">
        <v>2</v>
      </c>
      <c r="B453" s="96">
        <v>3</v>
      </c>
      <c r="C453" s="96"/>
      <c r="D453" s="96"/>
      <c r="E453" s="104" t="s">
        <v>317</v>
      </c>
      <c r="F453" s="98">
        <f>[1]MASTER!B67</f>
        <v>3609000</v>
      </c>
      <c r="G453" s="98">
        <f>SUM(G454+G460)</f>
        <v>3609000</v>
      </c>
      <c r="H453" s="99">
        <f t="shared" si="13"/>
        <v>0</v>
      </c>
      <c r="I453" s="100"/>
    </row>
    <row r="454" spans="1:9" x14ac:dyDescent="0.25">
      <c r="A454" s="93">
        <v>2</v>
      </c>
      <c r="B454" s="93">
        <v>3</v>
      </c>
      <c r="C454" s="93">
        <v>2</v>
      </c>
      <c r="D454" s="93"/>
      <c r="E454" s="101" t="str">
        <f>[1]MASTER!A68</f>
        <v>Pembinaan PPKBD</v>
      </c>
      <c r="F454" s="99">
        <f>[1]MASTER!B68</f>
        <v>850000</v>
      </c>
      <c r="G454" s="99">
        <f>SUM(G456:G458)</f>
        <v>850000</v>
      </c>
      <c r="H454" s="99">
        <f t="shared" si="13"/>
        <v>0</v>
      </c>
      <c r="I454" s="100"/>
    </row>
    <row r="455" spans="1:9" x14ac:dyDescent="0.25">
      <c r="A455" s="93">
        <v>2</v>
      </c>
      <c r="B455" s="93">
        <v>3</v>
      </c>
      <c r="C455" s="93">
        <v>2</v>
      </c>
      <c r="D455" s="93">
        <v>2</v>
      </c>
      <c r="E455" s="101" t="s">
        <v>178</v>
      </c>
      <c r="F455" s="99"/>
      <c r="G455" s="99"/>
      <c r="H455" s="99"/>
      <c r="I455" s="100"/>
    </row>
    <row r="456" spans="1:9" x14ac:dyDescent="0.25">
      <c r="A456" s="93"/>
      <c r="B456" s="93"/>
      <c r="C456" s="93"/>
      <c r="D456" s="93"/>
      <c r="E456" s="103" t="s">
        <v>179</v>
      </c>
      <c r="F456" s="99">
        <v>600000</v>
      </c>
      <c r="G456" s="99">
        <f>F456</f>
        <v>600000</v>
      </c>
      <c r="H456" s="99">
        <f t="shared" si="13"/>
        <v>0</v>
      </c>
      <c r="I456" s="100"/>
    </row>
    <row r="457" spans="1:9" x14ac:dyDescent="0.25">
      <c r="A457" s="93"/>
      <c r="B457" s="93"/>
      <c r="C457" s="93"/>
      <c r="D457" s="93"/>
      <c r="E457" s="103" t="s">
        <v>150</v>
      </c>
      <c r="F457" s="99">
        <v>210000</v>
      </c>
      <c r="G457" s="99">
        <f>F457</f>
        <v>210000</v>
      </c>
      <c r="H457" s="99">
        <f t="shared" si="13"/>
        <v>0</v>
      </c>
      <c r="I457" s="100"/>
    </row>
    <row r="458" spans="1:9" x14ac:dyDescent="0.25">
      <c r="A458" s="93"/>
      <c r="B458" s="93"/>
      <c r="C458" s="93"/>
      <c r="D458" s="93"/>
      <c r="E458" s="103" t="s">
        <v>157</v>
      </c>
      <c r="F458" s="99">
        <v>40000</v>
      </c>
      <c r="G458" s="99">
        <f>F458</f>
        <v>40000</v>
      </c>
      <c r="H458" s="99">
        <f t="shared" si="13"/>
        <v>0</v>
      </c>
      <c r="I458" s="100"/>
    </row>
    <row r="459" spans="1:9" x14ac:dyDescent="0.25">
      <c r="A459" s="93"/>
      <c r="B459" s="93"/>
      <c r="C459" s="93"/>
      <c r="D459" s="93"/>
      <c r="E459" s="101" t="s">
        <v>294</v>
      </c>
      <c r="F459" s="99"/>
      <c r="G459" s="99"/>
      <c r="H459" s="99"/>
      <c r="I459" s="100"/>
    </row>
    <row r="460" spans="1:9" x14ac:dyDescent="0.25">
      <c r="A460" s="93">
        <v>2</v>
      </c>
      <c r="B460" s="93">
        <v>3</v>
      </c>
      <c r="C460" s="93">
        <v>3</v>
      </c>
      <c r="D460" s="93"/>
      <c r="E460" s="103" t="str">
        <f>[1]MASTER!A69</f>
        <v>Pembinaan LPMD</v>
      </c>
      <c r="F460" s="99">
        <f>[1]MASTER!B69</f>
        <v>2759000</v>
      </c>
      <c r="G460" s="99">
        <f>SUM(G462:G464)</f>
        <v>2759000</v>
      </c>
      <c r="H460" s="99">
        <f t="shared" si="13"/>
        <v>0</v>
      </c>
      <c r="I460" s="100"/>
    </row>
    <row r="461" spans="1:9" x14ac:dyDescent="0.25">
      <c r="A461" s="93">
        <v>2</v>
      </c>
      <c r="B461" s="93">
        <v>3</v>
      </c>
      <c r="C461" s="93">
        <v>3</v>
      </c>
      <c r="D461" s="93">
        <v>2</v>
      </c>
      <c r="E461" s="103" t="s">
        <v>12</v>
      </c>
      <c r="F461" s="99"/>
      <c r="G461" s="99"/>
      <c r="H461" s="99"/>
      <c r="I461" s="100"/>
    </row>
    <row r="462" spans="1:9" x14ac:dyDescent="0.25">
      <c r="A462" s="93"/>
      <c r="B462" s="93"/>
      <c r="C462" s="93"/>
      <c r="D462" s="93"/>
      <c r="E462" s="103" t="s">
        <v>318</v>
      </c>
      <c r="F462" s="99">
        <v>2650000</v>
      </c>
      <c r="G462" s="99">
        <f>F462</f>
        <v>2650000</v>
      </c>
      <c r="H462" s="99">
        <f t="shared" si="13"/>
        <v>0</v>
      </c>
      <c r="I462" s="100"/>
    </row>
    <row r="463" spans="1:9" x14ac:dyDescent="0.25">
      <c r="A463" s="93"/>
      <c r="B463" s="93"/>
      <c r="C463" s="93"/>
      <c r="D463" s="93"/>
      <c r="E463" s="103" t="s">
        <v>158</v>
      </c>
      <c r="F463" s="99">
        <v>50000</v>
      </c>
      <c r="G463" s="99">
        <f>F463</f>
        <v>50000</v>
      </c>
      <c r="H463" s="99">
        <f t="shared" si="13"/>
        <v>0</v>
      </c>
      <c r="I463" s="100"/>
    </row>
    <row r="464" spans="1:9" x14ac:dyDescent="0.25">
      <c r="A464" s="93"/>
      <c r="B464" s="93"/>
      <c r="C464" s="93"/>
      <c r="D464" s="93"/>
      <c r="E464" s="103" t="s">
        <v>157</v>
      </c>
      <c r="F464" s="99">
        <v>59000</v>
      </c>
      <c r="G464" s="99">
        <f>F464</f>
        <v>59000</v>
      </c>
      <c r="H464" s="99">
        <f t="shared" si="13"/>
        <v>0</v>
      </c>
      <c r="I464" s="100"/>
    </row>
    <row r="465" spans="1:9" x14ac:dyDescent="0.25">
      <c r="A465" s="93"/>
      <c r="B465" s="93"/>
      <c r="C465" s="93"/>
      <c r="D465" s="93"/>
      <c r="E465" s="103"/>
      <c r="F465" s="99"/>
      <c r="G465" s="99"/>
      <c r="H465" s="99"/>
      <c r="I465" s="100"/>
    </row>
    <row r="466" spans="1:9" ht="30" customHeight="1" x14ac:dyDescent="0.25">
      <c r="A466" s="96">
        <v>2</v>
      </c>
      <c r="B466" s="96">
        <v>4</v>
      </c>
      <c r="C466" s="93"/>
      <c r="D466" s="93"/>
      <c r="E466" s="104" t="s">
        <v>319</v>
      </c>
      <c r="F466" s="98">
        <f>[1]MASTER!B71</f>
        <v>152500000</v>
      </c>
      <c r="G466" s="98">
        <f>SUM(G467+G477+G484+G495+G504+G515+G526+G539+G548+G556+G552+G562)</f>
        <v>153710000</v>
      </c>
      <c r="H466" s="99">
        <f t="shared" si="13"/>
        <v>1210000</v>
      </c>
      <c r="I466" s="100"/>
    </row>
    <row r="467" spans="1:9" ht="30" x14ac:dyDescent="0.25">
      <c r="A467" s="93">
        <v>2</v>
      </c>
      <c r="B467" s="93">
        <v>4</v>
      </c>
      <c r="C467" s="93">
        <v>1</v>
      </c>
      <c r="D467" s="93"/>
      <c r="E467" s="108" t="str">
        <f>[1]MASTER!A72</f>
        <v>Peningkatan Kapasitas POSYANDU</v>
      </c>
      <c r="F467" s="123">
        <f>[1]MASTER!B72</f>
        <v>30000000</v>
      </c>
      <c r="G467" s="123">
        <f>F467</f>
        <v>30000000</v>
      </c>
      <c r="H467" s="99">
        <f t="shared" si="13"/>
        <v>0</v>
      </c>
      <c r="I467" s="100"/>
    </row>
    <row r="468" spans="1:9" x14ac:dyDescent="0.25">
      <c r="A468" s="93">
        <v>2</v>
      </c>
      <c r="B468" s="93">
        <v>4</v>
      </c>
      <c r="C468" s="93">
        <v>1</v>
      </c>
      <c r="D468" s="93">
        <v>2</v>
      </c>
      <c r="E468" s="103" t="s">
        <v>12</v>
      </c>
      <c r="F468" s="99"/>
      <c r="G468" s="99"/>
      <c r="H468" s="99"/>
      <c r="I468" s="100"/>
    </row>
    <row r="469" spans="1:9" x14ac:dyDescent="0.25">
      <c r="A469" s="93"/>
      <c r="B469" s="93"/>
      <c r="C469" s="93"/>
      <c r="D469" s="93"/>
      <c r="E469" s="103" t="s">
        <v>320</v>
      </c>
      <c r="F469" s="99">
        <v>15000000</v>
      </c>
      <c r="G469" s="99">
        <f t="shared" ref="G469:G474" si="19">F469</f>
        <v>15000000</v>
      </c>
      <c r="H469" s="99">
        <f t="shared" si="13"/>
        <v>0</v>
      </c>
      <c r="I469" s="100"/>
    </row>
    <row r="470" spans="1:9" x14ac:dyDescent="0.25">
      <c r="A470" s="93"/>
      <c r="B470" s="93"/>
      <c r="C470" s="93"/>
      <c r="D470" s="93"/>
      <c r="E470" s="103" t="s">
        <v>321</v>
      </c>
      <c r="F470" s="99">
        <v>13500000</v>
      </c>
      <c r="G470" s="99">
        <f t="shared" si="19"/>
        <v>13500000</v>
      </c>
      <c r="H470" s="99">
        <f t="shared" si="13"/>
        <v>0</v>
      </c>
      <c r="I470" s="100"/>
    </row>
    <row r="471" spans="1:9" x14ac:dyDescent="0.25">
      <c r="A471" s="93"/>
      <c r="B471" s="93"/>
      <c r="C471" s="93"/>
      <c r="D471" s="93"/>
      <c r="E471" s="103" t="s">
        <v>322</v>
      </c>
      <c r="F471" s="99">
        <v>900000</v>
      </c>
      <c r="G471" s="99">
        <f t="shared" si="19"/>
        <v>900000</v>
      </c>
      <c r="H471" s="99">
        <f t="shared" si="13"/>
        <v>0</v>
      </c>
      <c r="I471" s="100"/>
    </row>
    <row r="472" spans="1:9" x14ac:dyDescent="0.25">
      <c r="A472" s="93"/>
      <c r="B472" s="93"/>
      <c r="C472" s="93"/>
      <c r="D472" s="93"/>
      <c r="E472" s="103" t="s">
        <v>150</v>
      </c>
      <c r="F472" s="99">
        <v>300000</v>
      </c>
      <c r="G472" s="99">
        <f t="shared" si="19"/>
        <v>300000</v>
      </c>
      <c r="H472" s="99">
        <f t="shared" si="13"/>
        <v>0</v>
      </c>
      <c r="I472" s="100"/>
    </row>
    <row r="473" spans="1:9" x14ac:dyDescent="0.25">
      <c r="A473" s="93"/>
      <c r="B473" s="93"/>
      <c r="C473" s="93"/>
      <c r="D473" s="93"/>
      <c r="E473" s="103" t="s">
        <v>157</v>
      </c>
      <c r="F473" s="99">
        <v>300000</v>
      </c>
      <c r="G473" s="99">
        <f t="shared" si="19"/>
        <v>300000</v>
      </c>
      <c r="H473" s="99">
        <f t="shared" si="13"/>
        <v>0</v>
      </c>
      <c r="I473" s="100"/>
    </row>
    <row r="474" spans="1:9" x14ac:dyDescent="0.25">
      <c r="A474" s="93"/>
      <c r="B474" s="93"/>
      <c r="C474" s="93"/>
      <c r="D474" s="93"/>
      <c r="E474" s="103" t="s">
        <v>323</v>
      </c>
      <c r="F474" s="99">
        <v>6000000</v>
      </c>
      <c r="G474" s="99">
        <f t="shared" si="19"/>
        <v>6000000</v>
      </c>
      <c r="H474" s="99">
        <f t="shared" ref="H474:H537" si="20">G474-F474</f>
        <v>0</v>
      </c>
      <c r="I474" s="100"/>
    </row>
    <row r="475" spans="1:9" ht="30" customHeight="1" x14ac:dyDescent="0.25">
      <c r="A475" s="93">
        <v>2</v>
      </c>
      <c r="B475" s="93">
        <v>4</v>
      </c>
      <c r="C475" s="93">
        <v>1</v>
      </c>
      <c r="D475" s="93">
        <v>3</v>
      </c>
      <c r="E475" s="103" t="s">
        <v>13</v>
      </c>
      <c r="F475" s="99"/>
      <c r="G475" s="99"/>
      <c r="H475" s="99"/>
      <c r="I475" s="100"/>
    </row>
    <row r="476" spans="1:9" x14ac:dyDescent="0.25">
      <c r="A476" s="93"/>
      <c r="B476" s="93"/>
      <c r="C476" s="93"/>
      <c r="D476" s="93"/>
      <c r="E476" s="103"/>
      <c r="F476" s="99"/>
      <c r="G476" s="99"/>
      <c r="H476" s="99"/>
      <c r="I476" s="100"/>
    </row>
    <row r="477" spans="1:9" ht="30" x14ac:dyDescent="0.25">
      <c r="A477" s="93">
        <v>2</v>
      </c>
      <c r="B477" s="93">
        <v>4</v>
      </c>
      <c r="C477" s="93">
        <v>2</v>
      </c>
      <c r="D477" s="93"/>
      <c r="E477" s="108" t="str">
        <f>[1]MASTER!A73</f>
        <v>Peningkatan Kapasitas GAPOKTAN</v>
      </c>
      <c r="F477" s="99">
        <f>[1]MASTER!B73</f>
        <v>5000000</v>
      </c>
      <c r="G477" s="99">
        <f>F477</f>
        <v>5000000</v>
      </c>
      <c r="H477" s="99">
        <f t="shared" si="20"/>
        <v>0</v>
      </c>
      <c r="I477" s="100"/>
    </row>
    <row r="478" spans="1:9" x14ac:dyDescent="0.25">
      <c r="A478" s="93">
        <v>2</v>
      </c>
      <c r="B478" s="93">
        <v>4</v>
      </c>
      <c r="C478" s="93">
        <v>2</v>
      </c>
      <c r="D478" s="93">
        <v>2</v>
      </c>
      <c r="E478" s="103" t="s">
        <v>12</v>
      </c>
      <c r="F478" s="99"/>
      <c r="G478" s="99"/>
      <c r="H478" s="99"/>
      <c r="I478" s="100"/>
    </row>
    <row r="479" spans="1:9" x14ac:dyDescent="0.25">
      <c r="A479" s="93"/>
      <c r="B479" s="93"/>
      <c r="C479" s="93"/>
      <c r="D479" s="93"/>
      <c r="E479" s="103" t="s">
        <v>179</v>
      </c>
      <c r="F479" s="99">
        <v>4000000</v>
      </c>
      <c r="G479" s="99">
        <f>F479</f>
        <v>4000000</v>
      </c>
      <c r="H479" s="99">
        <f t="shared" si="20"/>
        <v>0</v>
      </c>
      <c r="I479" s="100"/>
    </row>
    <row r="480" spans="1:9" x14ac:dyDescent="0.25">
      <c r="A480" s="93"/>
      <c r="B480" s="93"/>
      <c r="C480" s="93"/>
      <c r="D480" s="93"/>
      <c r="E480" s="103" t="s">
        <v>151</v>
      </c>
      <c r="F480" s="99">
        <v>500000</v>
      </c>
      <c r="G480" s="99">
        <f>F480</f>
        <v>500000</v>
      </c>
      <c r="H480" s="99">
        <f t="shared" si="20"/>
        <v>0</v>
      </c>
      <c r="I480" s="100"/>
    </row>
    <row r="481" spans="1:10" x14ac:dyDescent="0.25">
      <c r="A481" s="93"/>
      <c r="B481" s="93"/>
      <c r="C481" s="93"/>
      <c r="D481" s="93"/>
      <c r="E481" s="103" t="s">
        <v>150</v>
      </c>
      <c r="F481" s="99">
        <v>400000</v>
      </c>
      <c r="G481" s="99">
        <f>F481</f>
        <v>400000</v>
      </c>
      <c r="H481" s="99">
        <f t="shared" si="20"/>
        <v>0</v>
      </c>
      <c r="I481" s="100"/>
    </row>
    <row r="482" spans="1:10" x14ac:dyDescent="0.25">
      <c r="A482" s="93"/>
      <c r="B482" s="93"/>
      <c r="C482" s="93"/>
      <c r="D482" s="93"/>
      <c r="E482" s="103" t="s">
        <v>157</v>
      </c>
      <c r="F482" s="99">
        <v>100000</v>
      </c>
      <c r="G482" s="99">
        <f>F482</f>
        <v>100000</v>
      </c>
      <c r="H482" s="99">
        <f t="shared" si="20"/>
        <v>0</v>
      </c>
      <c r="I482" s="100"/>
    </row>
    <row r="483" spans="1:10" x14ac:dyDescent="0.25">
      <c r="A483" s="93"/>
      <c r="B483" s="93"/>
      <c r="C483" s="93"/>
      <c r="D483" s="93"/>
      <c r="E483" s="103"/>
      <c r="F483" s="99"/>
      <c r="G483" s="99"/>
      <c r="H483" s="99"/>
      <c r="I483" s="100"/>
    </row>
    <row r="484" spans="1:10" ht="30" x14ac:dyDescent="0.25">
      <c r="A484" s="93">
        <v>2</v>
      </c>
      <c r="B484" s="93">
        <v>4</v>
      </c>
      <c r="C484" s="93">
        <v>3</v>
      </c>
      <c r="D484" s="93"/>
      <c r="E484" s="106" t="str">
        <f>[1]MASTER!A74</f>
        <v>Study Banding Perangkat dan Lembaga Desa</v>
      </c>
      <c r="F484" s="99">
        <f>[1]MASTER!B74</f>
        <v>21500000</v>
      </c>
      <c r="G484" s="99">
        <f>SUM(G486:G493)</f>
        <v>21500000</v>
      </c>
      <c r="H484" s="99">
        <f t="shared" si="20"/>
        <v>0</v>
      </c>
      <c r="I484" s="100"/>
    </row>
    <row r="485" spans="1:10" x14ac:dyDescent="0.25">
      <c r="A485" s="93">
        <v>2</v>
      </c>
      <c r="B485" s="93">
        <v>4</v>
      </c>
      <c r="C485" s="93">
        <v>3</v>
      </c>
      <c r="D485" s="93">
        <v>2</v>
      </c>
      <c r="E485" s="101" t="s">
        <v>12</v>
      </c>
      <c r="F485" s="125"/>
      <c r="G485" s="125"/>
      <c r="H485" s="99"/>
      <c r="I485" s="100"/>
    </row>
    <row r="486" spans="1:10" x14ac:dyDescent="0.25">
      <c r="A486" s="93"/>
      <c r="B486" s="93"/>
      <c r="C486" s="93"/>
      <c r="D486" s="93"/>
      <c r="E486" s="103" t="s">
        <v>324</v>
      </c>
      <c r="F486" s="99">
        <v>1000000</v>
      </c>
      <c r="G486" s="99">
        <v>1500000</v>
      </c>
      <c r="H486" s="99">
        <f t="shared" si="20"/>
        <v>500000</v>
      </c>
      <c r="I486" s="100"/>
    </row>
    <row r="487" spans="1:10" x14ac:dyDescent="0.25">
      <c r="A487" s="93"/>
      <c r="B487" s="93"/>
      <c r="C487" s="93"/>
      <c r="D487" s="93"/>
      <c r="E487" s="103" t="s">
        <v>325</v>
      </c>
      <c r="F487" s="99">
        <v>3000000</v>
      </c>
      <c r="G487" s="99">
        <f>F487</f>
        <v>3000000</v>
      </c>
      <c r="H487" s="99">
        <f t="shared" si="20"/>
        <v>0</v>
      </c>
      <c r="I487" s="100"/>
    </row>
    <row r="488" spans="1:10" x14ac:dyDescent="0.25">
      <c r="A488" s="93"/>
      <c r="B488" s="93"/>
      <c r="C488" s="93"/>
      <c r="D488" s="93"/>
      <c r="E488" s="103" t="s">
        <v>326</v>
      </c>
      <c r="F488" s="99">
        <v>3450000</v>
      </c>
      <c r="G488" s="99">
        <f>F488</f>
        <v>3450000</v>
      </c>
      <c r="H488" s="99">
        <f t="shared" si="20"/>
        <v>0</v>
      </c>
      <c r="I488" s="100"/>
      <c r="J488" s="105"/>
    </row>
    <row r="489" spans="1:10" x14ac:dyDescent="0.25">
      <c r="A489" s="93"/>
      <c r="B489" s="93"/>
      <c r="C489" s="93"/>
      <c r="D489" s="93"/>
      <c r="E489" s="103" t="s">
        <v>327</v>
      </c>
      <c r="F489" s="99">
        <v>5000000</v>
      </c>
      <c r="G489" s="99">
        <v>4000000</v>
      </c>
      <c r="H489" s="99">
        <f t="shared" si="20"/>
        <v>-1000000</v>
      </c>
      <c r="I489" s="100"/>
      <c r="J489" s="105"/>
    </row>
    <row r="490" spans="1:10" x14ac:dyDescent="0.25">
      <c r="A490" s="93"/>
      <c r="B490" s="93"/>
      <c r="C490" s="93"/>
      <c r="D490" s="93"/>
      <c r="E490" s="103" t="s">
        <v>328</v>
      </c>
      <c r="F490" s="99">
        <v>1050000</v>
      </c>
      <c r="G490" s="99">
        <v>1050000</v>
      </c>
      <c r="H490" s="99">
        <f t="shared" si="20"/>
        <v>0</v>
      </c>
      <c r="I490" s="100"/>
    </row>
    <row r="491" spans="1:10" x14ac:dyDescent="0.25">
      <c r="A491" s="93"/>
      <c r="B491" s="93"/>
      <c r="C491" s="93"/>
      <c r="D491" s="93"/>
      <c r="E491" s="103" t="s">
        <v>329</v>
      </c>
      <c r="F491" s="99">
        <v>4000000</v>
      </c>
      <c r="G491" s="99">
        <v>3500000</v>
      </c>
      <c r="H491" s="99">
        <f t="shared" si="20"/>
        <v>-500000</v>
      </c>
      <c r="I491" s="100"/>
    </row>
    <row r="492" spans="1:10" x14ac:dyDescent="0.25">
      <c r="A492" s="93">
        <v>2</v>
      </c>
      <c r="B492" s="93">
        <v>4</v>
      </c>
      <c r="C492" s="93">
        <v>3</v>
      </c>
      <c r="D492" s="93">
        <v>3</v>
      </c>
      <c r="E492" s="101" t="s">
        <v>13</v>
      </c>
      <c r="F492" s="99"/>
      <c r="G492" s="99"/>
      <c r="H492" s="99"/>
      <c r="I492" s="100"/>
    </row>
    <row r="493" spans="1:10" x14ac:dyDescent="0.25">
      <c r="A493" s="93"/>
      <c r="B493" s="93"/>
      <c r="C493" s="93"/>
      <c r="D493" s="93"/>
      <c r="E493" s="103" t="s">
        <v>220</v>
      </c>
      <c r="F493" s="99">
        <v>4000000</v>
      </c>
      <c r="G493" s="99">
        <v>5000000</v>
      </c>
      <c r="H493" s="99">
        <f t="shared" si="20"/>
        <v>1000000</v>
      </c>
      <c r="I493" s="100"/>
    </row>
    <row r="494" spans="1:10" x14ac:dyDescent="0.25">
      <c r="A494" s="93"/>
      <c r="B494" s="93"/>
      <c r="C494" s="93"/>
      <c r="D494" s="93"/>
      <c r="E494" s="103"/>
      <c r="F494" s="99"/>
      <c r="G494" s="99"/>
      <c r="H494" s="99"/>
      <c r="I494" s="100"/>
    </row>
    <row r="495" spans="1:10" ht="30" x14ac:dyDescent="0.25">
      <c r="A495" s="93">
        <v>2</v>
      </c>
      <c r="B495" s="93">
        <v>4</v>
      </c>
      <c r="C495" s="93">
        <v>4</v>
      </c>
      <c r="D495" s="93"/>
      <c r="E495" s="108" t="str">
        <f>[1]MASTER!A75</f>
        <v>Peringatan Hari Besar Nasional dan Agama</v>
      </c>
      <c r="F495" s="99">
        <f>[1]MASTER!B75</f>
        <v>20000000</v>
      </c>
      <c r="G495" s="99">
        <f>F495</f>
        <v>20000000</v>
      </c>
      <c r="H495" s="99">
        <f t="shared" si="20"/>
        <v>0</v>
      </c>
      <c r="I495" s="100"/>
    </row>
    <row r="496" spans="1:10" x14ac:dyDescent="0.25">
      <c r="A496" s="93">
        <v>2</v>
      </c>
      <c r="B496" s="93">
        <v>4</v>
      </c>
      <c r="C496" s="93">
        <v>4</v>
      </c>
      <c r="D496" s="93">
        <v>2</v>
      </c>
      <c r="E496" s="101" t="s">
        <v>12</v>
      </c>
      <c r="F496" s="114"/>
      <c r="G496" s="114"/>
      <c r="H496" s="99"/>
      <c r="I496" s="100"/>
    </row>
    <row r="497" spans="1:9" x14ac:dyDescent="0.25">
      <c r="A497" s="93"/>
      <c r="B497" s="93"/>
      <c r="C497" s="93"/>
      <c r="D497" s="93"/>
      <c r="E497" s="103" t="s">
        <v>330</v>
      </c>
      <c r="F497" s="99">
        <v>2000000</v>
      </c>
      <c r="G497" s="99">
        <f t="shared" ref="G497:G502" si="21">F497</f>
        <v>2000000</v>
      </c>
      <c r="H497" s="99">
        <f t="shared" si="20"/>
        <v>0</v>
      </c>
      <c r="I497" s="100"/>
    </row>
    <row r="498" spans="1:9" x14ac:dyDescent="0.25">
      <c r="A498" s="93"/>
      <c r="B498" s="93"/>
      <c r="C498" s="93"/>
      <c r="D498" s="93"/>
      <c r="E498" s="103" t="s">
        <v>151</v>
      </c>
      <c r="F498" s="99">
        <v>3000000</v>
      </c>
      <c r="G498" s="99">
        <f t="shared" si="21"/>
        <v>3000000</v>
      </c>
      <c r="H498" s="99">
        <f t="shared" si="20"/>
        <v>0</v>
      </c>
      <c r="I498" s="100"/>
    </row>
    <row r="499" spans="1:9" ht="30" x14ac:dyDescent="0.25">
      <c r="A499" s="93"/>
      <c r="B499" s="93"/>
      <c r="C499" s="93"/>
      <c r="D499" s="93"/>
      <c r="E499" s="108" t="s">
        <v>331</v>
      </c>
      <c r="F499" s="99">
        <v>2500000</v>
      </c>
      <c r="G499" s="99">
        <f t="shared" si="21"/>
        <v>2500000</v>
      </c>
      <c r="H499" s="99">
        <f t="shared" si="20"/>
        <v>0</v>
      </c>
      <c r="I499" s="100"/>
    </row>
    <row r="500" spans="1:9" ht="30" x14ac:dyDescent="0.25">
      <c r="A500" s="93"/>
      <c r="B500" s="93"/>
      <c r="C500" s="93"/>
      <c r="D500" s="93"/>
      <c r="E500" s="108" t="s">
        <v>332</v>
      </c>
      <c r="F500" s="99">
        <v>10000000</v>
      </c>
      <c r="G500" s="99">
        <f t="shared" si="21"/>
        <v>10000000</v>
      </c>
      <c r="H500" s="99">
        <f t="shared" si="20"/>
        <v>0</v>
      </c>
      <c r="I500" s="100"/>
    </row>
    <row r="501" spans="1:9" x14ac:dyDescent="0.25">
      <c r="A501" s="93"/>
      <c r="B501" s="93"/>
      <c r="C501" s="93"/>
      <c r="D501" s="93"/>
      <c r="E501" s="103" t="s">
        <v>333</v>
      </c>
      <c r="F501" s="99">
        <v>2000000</v>
      </c>
      <c r="G501" s="99">
        <f t="shared" si="21"/>
        <v>2000000</v>
      </c>
      <c r="H501" s="99">
        <f t="shared" si="20"/>
        <v>0</v>
      </c>
      <c r="I501" s="100"/>
    </row>
    <row r="502" spans="1:9" x14ac:dyDescent="0.25">
      <c r="A502" s="93"/>
      <c r="B502" s="93"/>
      <c r="C502" s="93"/>
      <c r="D502" s="93"/>
      <c r="E502" s="103" t="s">
        <v>334</v>
      </c>
      <c r="F502" s="99">
        <v>500000</v>
      </c>
      <c r="G502" s="99">
        <f t="shared" si="21"/>
        <v>500000</v>
      </c>
      <c r="H502" s="99">
        <f t="shared" si="20"/>
        <v>0</v>
      </c>
      <c r="I502" s="100"/>
    </row>
    <row r="503" spans="1:9" x14ac:dyDescent="0.25">
      <c r="A503" s="93"/>
      <c r="B503" s="93"/>
      <c r="C503" s="93"/>
      <c r="D503" s="93"/>
      <c r="E503" s="103"/>
      <c r="F503" s="99"/>
      <c r="G503" s="99"/>
      <c r="H503" s="99"/>
      <c r="I503" s="100"/>
    </row>
    <row r="504" spans="1:9" ht="30" x14ac:dyDescent="0.25">
      <c r="A504" s="93">
        <v>2</v>
      </c>
      <c r="B504" s="93">
        <v>4</v>
      </c>
      <c r="C504" s="93">
        <v>5</v>
      </c>
      <c r="D504" s="93"/>
      <c r="E504" s="108" t="str">
        <f>[1]MASTER!A76</f>
        <v>Peningkatan Kapasitas Karang Taruna</v>
      </c>
      <c r="F504" s="99">
        <f>[1]MASTER!B76</f>
        <v>16000000</v>
      </c>
      <c r="G504" s="99">
        <f>F504</f>
        <v>16000000</v>
      </c>
      <c r="H504" s="99">
        <f t="shared" si="20"/>
        <v>0</v>
      </c>
      <c r="I504" s="100"/>
    </row>
    <row r="505" spans="1:9" x14ac:dyDescent="0.25">
      <c r="A505" s="93">
        <v>2</v>
      </c>
      <c r="B505" s="93">
        <v>4</v>
      </c>
      <c r="C505" s="93">
        <v>5</v>
      </c>
      <c r="D505" s="93">
        <v>2</v>
      </c>
      <c r="E505" s="102" t="s">
        <v>12</v>
      </c>
      <c r="F505" s="99"/>
      <c r="G505" s="99"/>
      <c r="H505" s="99"/>
      <c r="I505" s="100"/>
    </row>
    <row r="506" spans="1:9" ht="30" x14ac:dyDescent="0.25">
      <c r="A506" s="93"/>
      <c r="B506" s="93"/>
      <c r="C506" s="93"/>
      <c r="D506" s="93"/>
      <c r="E506" s="108" t="s">
        <v>175</v>
      </c>
      <c r="F506" s="99">
        <v>500000</v>
      </c>
      <c r="G506" s="99">
        <f t="shared" ref="G506:G511" si="22">F506</f>
        <v>500000</v>
      </c>
      <c r="H506" s="99">
        <f t="shared" si="20"/>
        <v>0</v>
      </c>
      <c r="I506" s="100"/>
    </row>
    <row r="507" spans="1:9" ht="30" x14ac:dyDescent="0.25">
      <c r="A507" s="93"/>
      <c r="B507" s="93"/>
      <c r="C507" s="93"/>
      <c r="D507" s="93"/>
      <c r="E507" s="108" t="s">
        <v>176</v>
      </c>
      <c r="F507" s="99">
        <v>850000</v>
      </c>
      <c r="G507" s="99">
        <f t="shared" si="22"/>
        <v>850000</v>
      </c>
      <c r="H507" s="99">
        <f t="shared" si="20"/>
        <v>0</v>
      </c>
      <c r="I507" s="100"/>
    </row>
    <row r="508" spans="1:9" x14ac:dyDescent="0.25">
      <c r="A508" s="93"/>
      <c r="B508" s="93"/>
      <c r="C508" s="93"/>
      <c r="D508" s="93"/>
      <c r="E508" s="103" t="s">
        <v>177</v>
      </c>
      <c r="F508" s="99">
        <v>1000000</v>
      </c>
      <c r="G508" s="99">
        <f t="shared" si="22"/>
        <v>1000000</v>
      </c>
      <c r="H508" s="99">
        <f t="shared" si="20"/>
        <v>0</v>
      </c>
      <c r="I508" s="100"/>
    </row>
    <row r="509" spans="1:9" x14ac:dyDescent="0.25">
      <c r="A509" s="93"/>
      <c r="B509" s="93"/>
      <c r="C509" s="93"/>
      <c r="D509" s="93"/>
      <c r="E509" s="103" t="s">
        <v>157</v>
      </c>
      <c r="F509" s="99">
        <v>250000</v>
      </c>
      <c r="G509" s="99">
        <f t="shared" si="22"/>
        <v>250000</v>
      </c>
      <c r="H509" s="99">
        <f t="shared" si="20"/>
        <v>0</v>
      </c>
      <c r="I509" s="100"/>
    </row>
    <row r="510" spans="1:9" x14ac:dyDescent="0.25">
      <c r="A510" s="93"/>
      <c r="B510" s="93"/>
      <c r="C510" s="93"/>
      <c r="D510" s="93"/>
      <c r="E510" s="103" t="s">
        <v>151</v>
      </c>
      <c r="F510" s="99">
        <v>450000</v>
      </c>
      <c r="G510" s="99">
        <f t="shared" si="22"/>
        <v>450000</v>
      </c>
      <c r="H510" s="99">
        <f t="shared" si="20"/>
        <v>0</v>
      </c>
      <c r="I510" s="100"/>
    </row>
    <row r="511" spans="1:9" x14ac:dyDescent="0.25">
      <c r="A511" s="93"/>
      <c r="B511" s="93"/>
      <c r="C511" s="93"/>
      <c r="D511" s="93"/>
      <c r="E511" s="103" t="s">
        <v>158</v>
      </c>
      <c r="F511" s="99">
        <v>50000</v>
      </c>
      <c r="G511" s="99">
        <f t="shared" si="22"/>
        <v>50000</v>
      </c>
      <c r="H511" s="99">
        <f t="shared" si="20"/>
        <v>0</v>
      </c>
      <c r="I511" s="100"/>
    </row>
    <row r="512" spans="1:9" ht="30" customHeight="1" x14ac:dyDescent="0.25">
      <c r="A512" s="93">
        <v>2</v>
      </c>
      <c r="B512" s="93">
        <v>4</v>
      </c>
      <c r="C512" s="93">
        <v>5</v>
      </c>
      <c r="D512" s="93">
        <v>3</v>
      </c>
      <c r="E512" s="103" t="s">
        <v>13</v>
      </c>
      <c r="F512" s="99"/>
      <c r="G512" s="99"/>
      <c r="H512" s="99"/>
      <c r="I512" s="100"/>
    </row>
    <row r="513" spans="1:9" x14ac:dyDescent="0.25">
      <c r="A513" s="93"/>
      <c r="B513" s="93"/>
      <c r="C513" s="93"/>
      <c r="D513" s="93"/>
      <c r="E513" s="103" t="s">
        <v>335</v>
      </c>
      <c r="F513" s="99">
        <v>12900000</v>
      </c>
      <c r="G513" s="99">
        <f>F513</f>
        <v>12900000</v>
      </c>
      <c r="H513" s="99">
        <f t="shared" si="20"/>
        <v>0</v>
      </c>
      <c r="I513" s="100"/>
    </row>
    <row r="514" spans="1:9" x14ac:dyDescent="0.25">
      <c r="A514" s="93"/>
      <c r="B514" s="93"/>
      <c r="C514" s="93"/>
      <c r="D514" s="93"/>
      <c r="E514" s="103"/>
      <c r="F514" s="99"/>
      <c r="G514" s="99"/>
      <c r="H514" s="99"/>
      <c r="I514" s="100"/>
    </row>
    <row r="515" spans="1:9" x14ac:dyDescent="0.25">
      <c r="A515" s="93">
        <v>2</v>
      </c>
      <c r="B515" s="93">
        <v>4</v>
      </c>
      <c r="C515" s="93">
        <v>6</v>
      </c>
      <c r="D515" s="93"/>
      <c r="E515" s="101" t="str">
        <f>[1]MASTER!A77</f>
        <v>Peningkatan Kapasitas LINMAS</v>
      </c>
      <c r="F515" s="99">
        <f>[1]MASTER!B77</f>
        <v>10000000</v>
      </c>
      <c r="G515" s="99">
        <f>F515</f>
        <v>10000000</v>
      </c>
      <c r="H515" s="99">
        <f t="shared" si="20"/>
        <v>0</v>
      </c>
      <c r="I515" s="100"/>
    </row>
    <row r="516" spans="1:9" x14ac:dyDescent="0.25">
      <c r="A516" s="93">
        <v>2</v>
      </c>
      <c r="B516" s="93">
        <v>4</v>
      </c>
      <c r="C516" s="93">
        <v>6</v>
      </c>
      <c r="D516" s="93">
        <v>2</v>
      </c>
      <c r="E516" s="101" t="s">
        <v>12</v>
      </c>
      <c r="F516" s="99"/>
      <c r="G516" s="99"/>
      <c r="H516" s="99"/>
      <c r="I516" s="100"/>
    </row>
    <row r="517" spans="1:9" ht="30" x14ac:dyDescent="0.25">
      <c r="A517" s="93"/>
      <c r="B517" s="93"/>
      <c r="C517" s="93"/>
      <c r="D517" s="93"/>
      <c r="E517" s="108" t="s">
        <v>175</v>
      </c>
      <c r="F517" s="99">
        <v>500000</v>
      </c>
      <c r="G517" s="99">
        <f t="shared" ref="G517:G522" si="23">F517</f>
        <v>500000</v>
      </c>
      <c r="H517" s="99">
        <f t="shared" si="20"/>
        <v>0</v>
      </c>
      <c r="I517" s="100"/>
    </row>
    <row r="518" spans="1:9" ht="30" x14ac:dyDescent="0.25">
      <c r="A518" s="93"/>
      <c r="B518" s="93"/>
      <c r="C518" s="93"/>
      <c r="D518" s="93"/>
      <c r="E518" s="108" t="s">
        <v>176</v>
      </c>
      <c r="F518" s="99">
        <v>850000</v>
      </c>
      <c r="G518" s="99">
        <f t="shared" si="23"/>
        <v>850000</v>
      </c>
      <c r="H518" s="99">
        <f t="shared" si="20"/>
        <v>0</v>
      </c>
      <c r="I518" s="100"/>
    </row>
    <row r="519" spans="1:9" x14ac:dyDescent="0.25">
      <c r="A519" s="93"/>
      <c r="B519" s="93"/>
      <c r="C519" s="93"/>
      <c r="D519" s="93"/>
      <c r="E519" s="103" t="s">
        <v>177</v>
      </c>
      <c r="F519" s="99">
        <v>750000</v>
      </c>
      <c r="G519" s="99">
        <f t="shared" si="23"/>
        <v>750000</v>
      </c>
      <c r="H519" s="99">
        <f t="shared" si="20"/>
        <v>0</v>
      </c>
      <c r="I519" s="100"/>
    </row>
    <row r="520" spans="1:9" x14ac:dyDescent="0.25">
      <c r="A520" s="93"/>
      <c r="B520" s="93"/>
      <c r="C520" s="93"/>
      <c r="D520" s="93"/>
      <c r="E520" s="103" t="s">
        <v>157</v>
      </c>
      <c r="F520" s="99">
        <v>250000</v>
      </c>
      <c r="G520" s="99">
        <f t="shared" si="23"/>
        <v>250000</v>
      </c>
      <c r="H520" s="99">
        <f t="shared" si="20"/>
        <v>0</v>
      </c>
      <c r="I520" s="100"/>
    </row>
    <row r="521" spans="1:9" x14ac:dyDescent="0.25">
      <c r="A521" s="93"/>
      <c r="B521" s="93"/>
      <c r="C521" s="93"/>
      <c r="D521" s="93"/>
      <c r="E521" s="103" t="s">
        <v>151</v>
      </c>
      <c r="F521" s="99">
        <v>750000</v>
      </c>
      <c r="G521" s="99">
        <f t="shared" si="23"/>
        <v>750000</v>
      </c>
      <c r="H521" s="99">
        <f t="shared" si="20"/>
        <v>0</v>
      </c>
      <c r="I521" s="100"/>
    </row>
    <row r="522" spans="1:9" x14ac:dyDescent="0.25">
      <c r="A522" s="93"/>
      <c r="B522" s="93"/>
      <c r="C522" s="93"/>
      <c r="D522" s="93"/>
      <c r="E522" s="103" t="s">
        <v>158</v>
      </c>
      <c r="F522" s="99">
        <v>50000</v>
      </c>
      <c r="G522" s="99">
        <f t="shared" si="23"/>
        <v>50000</v>
      </c>
      <c r="H522" s="99">
        <f t="shared" si="20"/>
        <v>0</v>
      </c>
      <c r="I522" s="100"/>
    </row>
    <row r="523" spans="1:9" x14ac:dyDescent="0.25">
      <c r="A523" s="93">
        <v>2</v>
      </c>
      <c r="B523" s="93">
        <v>4</v>
      </c>
      <c r="C523" s="93">
        <v>6</v>
      </c>
      <c r="D523" s="93">
        <v>3</v>
      </c>
      <c r="E523" s="103" t="s">
        <v>13</v>
      </c>
      <c r="F523" s="99"/>
      <c r="G523" s="99"/>
      <c r="H523" s="99"/>
      <c r="I523" s="100"/>
    </row>
    <row r="524" spans="1:9" x14ac:dyDescent="0.25">
      <c r="A524" s="93"/>
      <c r="B524" s="93"/>
      <c r="C524" s="93"/>
      <c r="D524" s="93"/>
      <c r="E524" s="103" t="s">
        <v>335</v>
      </c>
      <c r="F524" s="99">
        <v>6850000</v>
      </c>
      <c r="G524" s="99">
        <f>F524</f>
        <v>6850000</v>
      </c>
      <c r="H524" s="99">
        <f t="shared" si="20"/>
        <v>0</v>
      </c>
      <c r="I524" s="100"/>
    </row>
    <row r="525" spans="1:9" x14ac:dyDescent="0.25">
      <c r="A525" s="93"/>
      <c r="B525" s="93"/>
      <c r="C525" s="93"/>
      <c r="D525" s="93"/>
      <c r="E525" s="103"/>
      <c r="F525" s="99"/>
      <c r="G525" s="99"/>
      <c r="H525" s="99"/>
      <c r="I525" s="100"/>
    </row>
    <row r="526" spans="1:9" x14ac:dyDescent="0.25">
      <c r="A526" s="93">
        <v>2</v>
      </c>
      <c r="B526" s="93">
        <v>4</v>
      </c>
      <c r="C526" s="93">
        <v>7</v>
      </c>
      <c r="D526" s="93"/>
      <c r="E526" s="101" t="str">
        <f>[1]MASTER!A78</f>
        <v>Peningkatan Kapasitas PAUD</v>
      </c>
      <c r="F526" s="99">
        <f>[1]MASTER!B78</f>
        <v>20000000</v>
      </c>
      <c r="G526" s="99">
        <f>SUM(G528:G537)</f>
        <v>20000000</v>
      </c>
      <c r="H526" s="99">
        <f t="shared" si="20"/>
        <v>0</v>
      </c>
      <c r="I526" s="100"/>
    </row>
    <row r="527" spans="1:9" x14ac:dyDescent="0.25">
      <c r="A527" s="93">
        <v>2</v>
      </c>
      <c r="B527" s="93">
        <v>4</v>
      </c>
      <c r="C527" s="93">
        <v>7</v>
      </c>
      <c r="D527" s="93">
        <v>2</v>
      </c>
      <c r="E527" s="101" t="s">
        <v>12</v>
      </c>
      <c r="F527" s="99"/>
      <c r="G527" s="99"/>
      <c r="H527" s="99"/>
      <c r="I527" s="100"/>
    </row>
    <row r="528" spans="1:9" x14ac:dyDescent="0.25">
      <c r="A528" s="93"/>
      <c r="B528" s="93"/>
      <c r="C528" s="93"/>
      <c r="D528" s="93"/>
      <c r="E528" s="103" t="s">
        <v>336</v>
      </c>
      <c r="F528" s="99">
        <v>8000000</v>
      </c>
      <c r="G528" s="99">
        <v>9000000</v>
      </c>
      <c r="H528" s="99">
        <f t="shared" si="20"/>
        <v>1000000</v>
      </c>
      <c r="I528" s="100"/>
    </row>
    <row r="529" spans="1:9" x14ac:dyDescent="0.25">
      <c r="A529" s="93"/>
      <c r="B529" s="93"/>
      <c r="C529" s="93"/>
      <c r="D529" s="93"/>
      <c r="E529" s="103" t="s">
        <v>157</v>
      </c>
      <c r="F529" s="99">
        <v>250000</v>
      </c>
      <c r="G529" s="99">
        <f>F529</f>
        <v>250000</v>
      </c>
      <c r="H529" s="99">
        <f t="shared" si="20"/>
        <v>0</v>
      </c>
      <c r="I529" s="100"/>
    </row>
    <row r="530" spans="1:9" x14ac:dyDescent="0.25">
      <c r="A530" s="93"/>
      <c r="B530" s="93"/>
      <c r="C530" s="93"/>
      <c r="D530" s="93"/>
      <c r="E530" s="103" t="s">
        <v>337</v>
      </c>
      <c r="F530" s="99">
        <v>1300000</v>
      </c>
      <c r="G530" s="99">
        <v>800000</v>
      </c>
      <c r="H530" s="99">
        <f t="shared" si="20"/>
        <v>-500000</v>
      </c>
      <c r="I530" s="100"/>
    </row>
    <row r="531" spans="1:9" x14ac:dyDescent="0.25">
      <c r="A531" s="93"/>
      <c r="B531" s="93"/>
      <c r="C531" s="93"/>
      <c r="D531" s="93"/>
      <c r="E531" s="103" t="s">
        <v>150</v>
      </c>
      <c r="F531" s="99">
        <v>2000000</v>
      </c>
      <c r="G531" s="99">
        <v>1500000</v>
      </c>
      <c r="H531" s="99">
        <f t="shared" si="20"/>
        <v>-500000</v>
      </c>
      <c r="I531" s="100"/>
    </row>
    <row r="532" spans="1:9" ht="30" x14ac:dyDescent="0.25">
      <c r="A532" s="93"/>
      <c r="B532" s="93"/>
      <c r="C532" s="93"/>
      <c r="D532" s="93"/>
      <c r="E532" s="108" t="s">
        <v>180</v>
      </c>
      <c r="F532" s="99">
        <v>2500000</v>
      </c>
      <c r="G532" s="99">
        <f>F532</f>
        <v>2500000</v>
      </c>
      <c r="H532" s="99">
        <f t="shared" si="20"/>
        <v>0</v>
      </c>
      <c r="I532" s="100"/>
    </row>
    <row r="533" spans="1:9" x14ac:dyDescent="0.25">
      <c r="A533" s="93">
        <v>2</v>
      </c>
      <c r="B533" s="93">
        <v>4</v>
      </c>
      <c r="C533" s="93">
        <v>7</v>
      </c>
      <c r="D533" s="93">
        <v>3</v>
      </c>
      <c r="E533" s="103" t="s">
        <v>13</v>
      </c>
      <c r="F533" s="99"/>
      <c r="G533" s="99"/>
      <c r="H533" s="99"/>
      <c r="I533" s="100"/>
    </row>
    <row r="534" spans="1:9" x14ac:dyDescent="0.25">
      <c r="A534" s="93"/>
      <c r="B534" s="93"/>
      <c r="C534" s="93"/>
      <c r="D534" s="93"/>
      <c r="E534" s="103" t="s">
        <v>338</v>
      </c>
      <c r="F534" s="99">
        <v>2350000</v>
      </c>
      <c r="G534" s="99">
        <f>F534</f>
        <v>2350000</v>
      </c>
      <c r="H534" s="99">
        <f t="shared" si="20"/>
        <v>0</v>
      </c>
      <c r="I534" s="100"/>
    </row>
    <row r="535" spans="1:9" x14ac:dyDescent="0.25">
      <c r="A535" s="93"/>
      <c r="B535" s="93"/>
      <c r="C535" s="93"/>
      <c r="D535" s="93"/>
      <c r="E535" s="103" t="s">
        <v>339</v>
      </c>
      <c r="F535" s="99">
        <v>600000</v>
      </c>
      <c r="G535" s="99">
        <f>F535</f>
        <v>600000</v>
      </c>
      <c r="H535" s="99">
        <f t="shared" si="20"/>
        <v>0</v>
      </c>
      <c r="I535" s="100"/>
    </row>
    <row r="536" spans="1:9" x14ac:dyDescent="0.25">
      <c r="A536" s="93"/>
      <c r="B536" s="93"/>
      <c r="C536" s="93"/>
      <c r="D536" s="93"/>
      <c r="E536" s="103" t="s">
        <v>340</v>
      </c>
      <c r="F536" s="99">
        <v>2000000</v>
      </c>
      <c r="G536" s="99">
        <v>1000000</v>
      </c>
      <c r="H536" s="99">
        <f t="shared" si="20"/>
        <v>-1000000</v>
      </c>
      <c r="I536" s="100"/>
    </row>
    <row r="537" spans="1:9" x14ac:dyDescent="0.25">
      <c r="A537" s="93"/>
      <c r="B537" s="93"/>
      <c r="C537" s="93"/>
      <c r="D537" s="93"/>
      <c r="E537" s="103" t="s">
        <v>341</v>
      </c>
      <c r="F537" s="99">
        <v>1000000</v>
      </c>
      <c r="G537" s="99">
        <v>2000000</v>
      </c>
      <c r="H537" s="99">
        <f t="shared" si="20"/>
        <v>1000000</v>
      </c>
      <c r="I537" s="100"/>
    </row>
    <row r="538" spans="1:9" x14ac:dyDescent="0.25">
      <c r="A538" s="93"/>
      <c r="B538" s="93"/>
      <c r="C538" s="93"/>
      <c r="D538" s="93"/>
      <c r="E538" s="103"/>
      <c r="F538" s="99"/>
      <c r="G538" s="99"/>
      <c r="H538" s="99"/>
      <c r="I538" s="100"/>
    </row>
    <row r="539" spans="1:9" x14ac:dyDescent="0.25">
      <c r="A539" s="93">
        <v>2</v>
      </c>
      <c r="B539" s="93">
        <v>4</v>
      </c>
      <c r="C539" s="93">
        <v>8</v>
      </c>
      <c r="D539" s="126"/>
      <c r="E539" s="101" t="str">
        <f>[1]MASTER!A79</f>
        <v>Peningkatan Kapasitas PKK</v>
      </c>
      <c r="F539" s="99">
        <f>[1]MASTER!B79</f>
        <v>15000000</v>
      </c>
      <c r="G539" s="99">
        <f>SUM(G541:G546)</f>
        <v>15000000</v>
      </c>
      <c r="H539" s="99">
        <f t="shared" ref="H539:H581" si="24">G539-F539</f>
        <v>0</v>
      </c>
      <c r="I539" s="100"/>
    </row>
    <row r="540" spans="1:9" x14ac:dyDescent="0.25">
      <c r="A540" s="93">
        <v>2</v>
      </c>
      <c r="B540" s="93">
        <v>4</v>
      </c>
      <c r="C540" s="93">
        <v>8</v>
      </c>
      <c r="D540" s="93">
        <v>2</v>
      </c>
      <c r="E540" s="101" t="s">
        <v>12</v>
      </c>
      <c r="F540" s="99"/>
      <c r="G540" s="99"/>
      <c r="H540" s="99"/>
      <c r="I540" s="100"/>
    </row>
    <row r="541" spans="1:9" x14ac:dyDescent="0.25">
      <c r="A541" s="93"/>
      <c r="B541" s="93"/>
      <c r="C541" s="93"/>
      <c r="D541" s="93"/>
      <c r="E541" s="103" t="s">
        <v>151</v>
      </c>
      <c r="F541" s="99">
        <v>4000000</v>
      </c>
      <c r="G541" s="99">
        <f>F541</f>
        <v>4000000</v>
      </c>
      <c r="H541" s="99">
        <f t="shared" si="24"/>
        <v>0</v>
      </c>
      <c r="I541" s="100"/>
    </row>
    <row r="542" spans="1:9" x14ac:dyDescent="0.25">
      <c r="A542" s="93"/>
      <c r="B542" s="93"/>
      <c r="C542" s="93"/>
      <c r="D542" s="93"/>
      <c r="E542" s="103" t="s">
        <v>157</v>
      </c>
      <c r="F542" s="99">
        <v>200000</v>
      </c>
      <c r="G542" s="99">
        <v>1200000</v>
      </c>
      <c r="H542" s="99">
        <f t="shared" si="24"/>
        <v>1000000</v>
      </c>
      <c r="I542" s="100"/>
    </row>
    <row r="543" spans="1:9" x14ac:dyDescent="0.25">
      <c r="A543" s="93"/>
      <c r="B543" s="93"/>
      <c r="C543" s="93"/>
      <c r="D543" s="93"/>
      <c r="E543" s="103" t="s">
        <v>167</v>
      </c>
      <c r="F543" s="99">
        <v>3000000</v>
      </c>
      <c r="G543" s="99">
        <f>F543</f>
        <v>3000000</v>
      </c>
      <c r="H543" s="99">
        <f t="shared" si="24"/>
        <v>0</v>
      </c>
      <c r="I543" s="100"/>
    </row>
    <row r="544" spans="1:9" x14ac:dyDescent="0.25">
      <c r="A544" s="93"/>
      <c r="B544" s="93"/>
      <c r="C544" s="93"/>
      <c r="D544" s="93"/>
      <c r="E544" s="103" t="s">
        <v>342</v>
      </c>
      <c r="F544" s="99">
        <v>3300000</v>
      </c>
      <c r="G544" s="99">
        <v>2300000</v>
      </c>
      <c r="H544" s="99">
        <f t="shared" si="24"/>
        <v>-1000000</v>
      </c>
      <c r="I544" s="100"/>
    </row>
    <row r="545" spans="1:9" x14ac:dyDescent="0.25">
      <c r="A545" s="93">
        <v>2</v>
      </c>
      <c r="B545" s="93">
        <v>4</v>
      </c>
      <c r="C545" s="93">
        <v>8</v>
      </c>
      <c r="D545" s="93">
        <v>3</v>
      </c>
      <c r="E545" s="101" t="s">
        <v>13</v>
      </c>
      <c r="F545" s="99"/>
      <c r="G545" s="99"/>
      <c r="H545" s="99"/>
      <c r="I545" s="100"/>
    </row>
    <row r="546" spans="1:9" x14ac:dyDescent="0.25">
      <c r="A546" s="93"/>
      <c r="B546" s="93"/>
      <c r="C546" s="93"/>
      <c r="D546" s="93"/>
      <c r="E546" s="103" t="s">
        <v>343</v>
      </c>
      <c r="F546" s="99">
        <v>4500000</v>
      </c>
      <c r="G546" s="99">
        <f>F546</f>
        <v>4500000</v>
      </c>
      <c r="H546" s="99">
        <f t="shared" si="24"/>
        <v>0</v>
      </c>
      <c r="I546" s="100"/>
    </row>
    <row r="547" spans="1:9" ht="45" customHeight="1" x14ac:dyDescent="0.25">
      <c r="A547" s="93"/>
      <c r="B547" s="93"/>
      <c r="C547" s="93"/>
      <c r="D547" s="93"/>
      <c r="E547" s="103"/>
      <c r="F547" s="99"/>
      <c r="G547" s="99"/>
      <c r="H547" s="99"/>
      <c r="I547" s="100"/>
    </row>
    <row r="548" spans="1:9" ht="45" x14ac:dyDescent="0.25">
      <c r="A548" s="93">
        <v>2</v>
      </c>
      <c r="B548" s="93">
        <v>4</v>
      </c>
      <c r="C548" s="93">
        <v>9</v>
      </c>
      <c r="D548" s="93"/>
      <c r="E548" s="102" t="str">
        <f>[1]MASTER!A80</f>
        <v>Peningkatan Kapasitas Kelompok Seni Rebana Dusun Sabrang Bompon</v>
      </c>
      <c r="F548" s="99">
        <f>[1]MASTER!B80</f>
        <v>5000000</v>
      </c>
      <c r="G548" s="99">
        <f>F548</f>
        <v>5000000</v>
      </c>
      <c r="H548" s="99">
        <f t="shared" si="24"/>
        <v>0</v>
      </c>
      <c r="I548" s="100"/>
    </row>
    <row r="549" spans="1:9" x14ac:dyDescent="0.25">
      <c r="A549" s="93">
        <v>2</v>
      </c>
      <c r="B549" s="93">
        <v>4</v>
      </c>
      <c r="C549" s="93">
        <v>9</v>
      </c>
      <c r="D549" s="93">
        <v>3</v>
      </c>
      <c r="E549" s="101" t="s">
        <v>13</v>
      </c>
      <c r="F549" s="99"/>
      <c r="G549" s="99"/>
      <c r="H549" s="99"/>
      <c r="I549" s="100"/>
    </row>
    <row r="550" spans="1:9" x14ac:dyDescent="0.25">
      <c r="A550" s="126"/>
      <c r="B550" s="126"/>
      <c r="C550" s="126"/>
      <c r="D550" s="93"/>
      <c r="E550" s="103" t="s">
        <v>344</v>
      </c>
      <c r="F550" s="99">
        <v>5000000</v>
      </c>
      <c r="G550" s="99">
        <f>F550</f>
        <v>5000000</v>
      </c>
      <c r="H550" s="99">
        <f t="shared" si="24"/>
        <v>0</v>
      </c>
      <c r="I550" s="100"/>
    </row>
    <row r="551" spans="1:9" ht="60" customHeight="1" x14ac:dyDescent="0.25">
      <c r="A551" s="126"/>
      <c r="B551" s="126"/>
      <c r="C551" s="126"/>
      <c r="D551" s="93"/>
      <c r="E551" s="103"/>
      <c r="F551" s="99"/>
      <c r="G551" s="99"/>
      <c r="H551" s="99"/>
      <c r="I551" s="100"/>
    </row>
    <row r="552" spans="1:9" ht="60" x14ac:dyDescent="0.25">
      <c r="A552" s="93">
        <v>2</v>
      </c>
      <c r="B552" s="93">
        <v>4</v>
      </c>
      <c r="C552" s="93">
        <v>10</v>
      </c>
      <c r="D552" s="93"/>
      <c r="E552" s="108" t="str">
        <f>[1]MASTER!A81</f>
        <v>Peningkatan Kapasitas Kelompok Wanita Tani (KWT) Melati Dusun Salakan</v>
      </c>
      <c r="F552" s="99">
        <f>[1]MASTER!B81</f>
        <v>5000000</v>
      </c>
      <c r="G552" s="99">
        <f>F552</f>
        <v>5000000</v>
      </c>
      <c r="H552" s="99">
        <f t="shared" si="24"/>
        <v>0</v>
      </c>
      <c r="I552" s="100"/>
    </row>
    <row r="553" spans="1:9" x14ac:dyDescent="0.25">
      <c r="A553" s="93">
        <v>2</v>
      </c>
      <c r="B553" s="93">
        <v>4</v>
      </c>
      <c r="C553" s="93">
        <v>10</v>
      </c>
      <c r="D553" s="93">
        <v>3</v>
      </c>
      <c r="E553" s="103" t="s">
        <v>13</v>
      </c>
      <c r="F553" s="127"/>
      <c r="G553" s="127"/>
      <c r="H553" s="99"/>
      <c r="I553" s="100"/>
    </row>
    <row r="554" spans="1:9" x14ac:dyDescent="0.25">
      <c r="A554" s="93"/>
      <c r="B554" s="93"/>
      <c r="C554" s="93"/>
      <c r="D554" s="93"/>
      <c r="E554" s="103" t="s">
        <v>345</v>
      </c>
      <c r="F554" s="114">
        <v>5000000</v>
      </c>
      <c r="G554" s="114">
        <f>F554</f>
        <v>5000000</v>
      </c>
      <c r="H554" s="99">
        <f t="shared" si="24"/>
        <v>0</v>
      </c>
      <c r="I554" s="100"/>
    </row>
    <row r="555" spans="1:9" x14ac:dyDescent="0.25">
      <c r="A555" s="93"/>
      <c r="B555" s="93"/>
      <c r="C555" s="93"/>
      <c r="D555" s="93"/>
      <c r="E555" s="103"/>
      <c r="F555" s="99"/>
      <c r="G555" s="99"/>
      <c r="H555" s="99"/>
      <c r="I555" s="100"/>
    </row>
    <row r="556" spans="1:9" x14ac:dyDescent="0.25">
      <c r="A556" s="93">
        <v>2</v>
      </c>
      <c r="B556" s="93">
        <v>4</v>
      </c>
      <c r="C556" s="93">
        <v>11</v>
      </c>
      <c r="D556" s="93"/>
      <c r="E556" s="103" t="str">
        <f>[1]MASTER!A82</f>
        <v>Pembinaan KPMD</v>
      </c>
      <c r="F556" s="99">
        <f>[1]MASTER!B82</f>
        <v>5000000</v>
      </c>
      <c r="G556" s="99">
        <f>F556</f>
        <v>5000000</v>
      </c>
      <c r="H556" s="99">
        <f t="shared" si="24"/>
        <v>0</v>
      </c>
      <c r="I556" s="100"/>
    </row>
    <row r="557" spans="1:9" x14ac:dyDescent="0.25">
      <c r="A557" s="93">
        <v>2</v>
      </c>
      <c r="B557" s="93">
        <v>4</v>
      </c>
      <c r="C557" s="93">
        <v>11</v>
      </c>
      <c r="D557" s="93">
        <v>2</v>
      </c>
      <c r="E557" s="103" t="s">
        <v>12</v>
      </c>
      <c r="F557" s="99"/>
      <c r="G557" s="99"/>
      <c r="H557" s="99"/>
      <c r="I557" s="100"/>
    </row>
    <row r="558" spans="1:9" x14ac:dyDescent="0.25">
      <c r="A558" s="93"/>
      <c r="B558" s="93"/>
      <c r="C558" s="93"/>
      <c r="D558" s="93"/>
      <c r="E558" s="103" t="s">
        <v>158</v>
      </c>
      <c r="F558" s="99">
        <v>150000</v>
      </c>
      <c r="G558" s="99">
        <f>F558</f>
        <v>150000</v>
      </c>
      <c r="H558" s="99">
        <f t="shared" si="24"/>
        <v>0</v>
      </c>
      <c r="I558" s="100"/>
    </row>
    <row r="559" spans="1:9" x14ac:dyDescent="0.25">
      <c r="A559" s="93"/>
      <c r="B559" s="93"/>
      <c r="C559" s="93"/>
      <c r="D559" s="93"/>
      <c r="E559" s="103" t="s">
        <v>150</v>
      </c>
      <c r="F559" s="99">
        <v>4750000</v>
      </c>
      <c r="G559" s="99">
        <f>F559</f>
        <v>4750000</v>
      </c>
      <c r="H559" s="99">
        <f t="shared" si="24"/>
        <v>0</v>
      </c>
      <c r="I559" s="100"/>
    </row>
    <row r="560" spans="1:9" x14ac:dyDescent="0.25">
      <c r="A560" s="93"/>
      <c r="B560" s="93"/>
      <c r="C560" s="93"/>
      <c r="D560" s="93"/>
      <c r="E560" s="103" t="s">
        <v>157</v>
      </c>
      <c r="F560" s="99">
        <v>100000</v>
      </c>
      <c r="G560" s="99">
        <f>F560</f>
        <v>100000</v>
      </c>
      <c r="H560" s="99">
        <f t="shared" si="24"/>
        <v>0</v>
      </c>
      <c r="I560" s="100"/>
    </row>
    <row r="561" spans="1:9" x14ac:dyDescent="0.25">
      <c r="A561" s="93"/>
      <c r="B561" s="93"/>
      <c r="C561" s="93"/>
      <c r="D561" s="93"/>
      <c r="E561" s="103"/>
      <c r="F561" s="99"/>
      <c r="G561" s="99"/>
      <c r="H561" s="99"/>
      <c r="I561" s="100"/>
    </row>
    <row r="562" spans="1:9" ht="45" x14ac:dyDescent="0.25">
      <c r="A562" s="93">
        <v>2</v>
      </c>
      <c r="B562" s="93">
        <v>4</v>
      </c>
      <c r="C562" s="93">
        <v>12</v>
      </c>
      <c r="D562" s="93"/>
      <c r="E562" s="108" t="s">
        <v>346</v>
      </c>
      <c r="F562" s="99">
        <v>0</v>
      </c>
      <c r="G562" s="99">
        <v>1210000</v>
      </c>
      <c r="H562" s="99">
        <f t="shared" si="24"/>
        <v>1210000</v>
      </c>
      <c r="I562" s="100"/>
    </row>
    <row r="563" spans="1:9" x14ac:dyDescent="0.25">
      <c r="A563" s="93">
        <v>2</v>
      </c>
      <c r="B563" s="93">
        <v>4</v>
      </c>
      <c r="C563" s="93">
        <v>12</v>
      </c>
      <c r="D563" s="93">
        <v>3</v>
      </c>
      <c r="E563" s="108" t="s">
        <v>347</v>
      </c>
      <c r="F563" s="99">
        <v>0</v>
      </c>
      <c r="G563" s="99">
        <f>G562</f>
        <v>1210000</v>
      </c>
      <c r="H563" s="99">
        <f t="shared" si="24"/>
        <v>1210000</v>
      </c>
      <c r="I563" s="100"/>
    </row>
    <row r="564" spans="1:9" x14ac:dyDescent="0.25">
      <c r="A564" s="93"/>
      <c r="B564" s="93"/>
      <c r="C564" s="93"/>
      <c r="D564" s="93"/>
      <c r="E564" s="101" t="s">
        <v>294</v>
      </c>
      <c r="F564" s="99"/>
      <c r="G564" s="99"/>
      <c r="H564" s="99"/>
      <c r="I564" s="100"/>
    </row>
    <row r="565" spans="1:9" x14ac:dyDescent="0.25">
      <c r="A565" s="96">
        <v>2</v>
      </c>
      <c r="B565" s="96">
        <v>5</v>
      </c>
      <c r="C565" s="96"/>
      <c r="D565" s="96"/>
      <c r="E565" s="97" t="s">
        <v>14</v>
      </c>
      <c r="F565" s="98">
        <f>[1]MASTER!B85</f>
        <v>0</v>
      </c>
      <c r="G565" s="98">
        <v>0</v>
      </c>
      <c r="H565" s="99">
        <f t="shared" si="24"/>
        <v>0</v>
      </c>
      <c r="I565" s="100"/>
    </row>
    <row r="566" spans="1:9" x14ac:dyDescent="0.25">
      <c r="A566" s="93">
        <v>2</v>
      </c>
      <c r="B566" s="93">
        <v>5</v>
      </c>
      <c r="C566" s="93">
        <v>1</v>
      </c>
      <c r="D566" s="93"/>
      <c r="E566" s="101" t="s">
        <v>15</v>
      </c>
      <c r="F566" s="99">
        <v>0</v>
      </c>
      <c r="G566" s="99">
        <v>0</v>
      </c>
      <c r="H566" s="99">
        <f t="shared" si="24"/>
        <v>0</v>
      </c>
      <c r="I566" s="100"/>
    </row>
    <row r="567" spans="1:9" x14ac:dyDescent="0.25">
      <c r="A567" s="93">
        <v>2</v>
      </c>
      <c r="B567" s="93">
        <v>5</v>
      </c>
      <c r="C567" s="93">
        <v>2</v>
      </c>
      <c r="D567" s="93"/>
      <c r="E567" s="101" t="s">
        <v>12</v>
      </c>
      <c r="F567" s="99">
        <v>0</v>
      </c>
      <c r="G567" s="99">
        <v>0</v>
      </c>
      <c r="H567" s="99">
        <f t="shared" si="24"/>
        <v>0</v>
      </c>
      <c r="I567" s="100"/>
    </row>
    <row r="568" spans="1:9" x14ac:dyDescent="0.25">
      <c r="A568" s="93"/>
      <c r="B568" s="93"/>
      <c r="C568" s="93"/>
      <c r="D568" s="93"/>
      <c r="E568" s="103"/>
      <c r="F568" s="99"/>
      <c r="G568" s="99"/>
      <c r="H568" s="99"/>
      <c r="I568" s="100"/>
    </row>
    <row r="569" spans="1:9" x14ac:dyDescent="0.25">
      <c r="A569" s="93">
        <v>3</v>
      </c>
      <c r="B569" s="93"/>
      <c r="C569" s="93"/>
      <c r="D569" s="93"/>
      <c r="E569" s="101" t="s">
        <v>16</v>
      </c>
      <c r="F569" s="98">
        <f>F466+F453+F124+F48</f>
        <v>1248143500</v>
      </c>
      <c r="G569" s="98">
        <f>G466+G453+G124+G48</f>
        <v>1292774500</v>
      </c>
      <c r="H569" s="99">
        <f t="shared" si="24"/>
        <v>44631000</v>
      </c>
      <c r="I569" s="100"/>
    </row>
    <row r="570" spans="1:9" x14ac:dyDescent="0.25">
      <c r="A570" s="93">
        <v>3</v>
      </c>
      <c r="B570" s="93">
        <v>1</v>
      </c>
      <c r="C570" s="93"/>
      <c r="D570" s="93"/>
      <c r="E570" s="101" t="s">
        <v>17</v>
      </c>
      <c r="F570" s="98">
        <f>F569-F17</f>
        <v>3000000</v>
      </c>
      <c r="G570" s="98">
        <f>F570</f>
        <v>3000000</v>
      </c>
      <c r="H570" s="99">
        <f t="shared" si="24"/>
        <v>0</v>
      </c>
      <c r="I570" s="100"/>
    </row>
    <row r="571" spans="1:9" x14ac:dyDescent="0.25">
      <c r="A571" s="93">
        <v>3</v>
      </c>
      <c r="B571" s="93">
        <v>1</v>
      </c>
      <c r="C571" s="93"/>
      <c r="D571" s="93"/>
      <c r="E571" s="101"/>
      <c r="F571" s="99"/>
      <c r="G571" s="99"/>
      <c r="H571" s="99"/>
      <c r="I571" s="100"/>
    </row>
    <row r="572" spans="1:9" x14ac:dyDescent="0.25">
      <c r="A572" s="93">
        <v>3</v>
      </c>
      <c r="B572" s="93">
        <v>1</v>
      </c>
      <c r="C572" s="93"/>
      <c r="D572" s="93"/>
      <c r="E572" s="101" t="s">
        <v>18</v>
      </c>
      <c r="F572" s="99">
        <v>0</v>
      </c>
      <c r="G572" s="99"/>
      <c r="H572" s="99">
        <f t="shared" si="24"/>
        <v>0</v>
      </c>
      <c r="I572" s="100"/>
    </row>
    <row r="573" spans="1:9" x14ac:dyDescent="0.25">
      <c r="A573" s="93">
        <v>3</v>
      </c>
      <c r="B573" s="93">
        <v>1</v>
      </c>
      <c r="C573" s="93">
        <v>1</v>
      </c>
      <c r="D573" s="93"/>
      <c r="E573" s="101" t="s">
        <v>19</v>
      </c>
      <c r="F573" s="99">
        <v>0</v>
      </c>
      <c r="G573" s="99"/>
      <c r="H573" s="99">
        <f t="shared" si="24"/>
        <v>0</v>
      </c>
      <c r="I573" s="100"/>
    </row>
    <row r="574" spans="1:9" x14ac:dyDescent="0.25">
      <c r="A574" s="93">
        <v>3</v>
      </c>
      <c r="B574" s="93">
        <v>1</v>
      </c>
      <c r="C574" s="93">
        <v>2</v>
      </c>
      <c r="D574" s="93"/>
      <c r="E574" s="101" t="s">
        <v>20</v>
      </c>
      <c r="F574" s="99">
        <v>0</v>
      </c>
      <c r="G574" s="99"/>
      <c r="H574" s="99">
        <f t="shared" si="24"/>
        <v>0</v>
      </c>
      <c r="I574" s="100"/>
    </row>
    <row r="575" spans="1:9" x14ac:dyDescent="0.25">
      <c r="A575" s="93">
        <v>3</v>
      </c>
      <c r="B575" s="93">
        <v>1</v>
      </c>
      <c r="C575" s="93">
        <v>3</v>
      </c>
      <c r="D575" s="93"/>
      <c r="E575" s="101" t="s">
        <v>21</v>
      </c>
      <c r="F575" s="99">
        <v>0</v>
      </c>
      <c r="G575" s="99"/>
      <c r="H575" s="99">
        <f t="shared" si="24"/>
        <v>0</v>
      </c>
      <c r="I575" s="100"/>
    </row>
    <row r="576" spans="1:9" ht="30" x14ac:dyDescent="0.25">
      <c r="A576" s="93">
        <v>3</v>
      </c>
      <c r="B576" s="93">
        <v>2</v>
      </c>
      <c r="C576" s="93"/>
      <c r="D576" s="93"/>
      <c r="E576" s="102" t="s">
        <v>22</v>
      </c>
      <c r="F576" s="99">
        <v>0</v>
      </c>
      <c r="G576" s="99"/>
      <c r="H576" s="99">
        <f t="shared" si="24"/>
        <v>0</v>
      </c>
      <c r="I576" s="100"/>
    </row>
    <row r="577" spans="1:9" x14ac:dyDescent="0.25">
      <c r="A577" s="93">
        <v>3</v>
      </c>
      <c r="B577" s="93">
        <v>2</v>
      </c>
      <c r="C577" s="93">
        <v>1</v>
      </c>
      <c r="D577" s="93"/>
      <c r="E577" s="101" t="s">
        <v>23</v>
      </c>
      <c r="F577" s="99">
        <v>0</v>
      </c>
      <c r="G577" s="99"/>
      <c r="H577" s="99">
        <f t="shared" si="24"/>
        <v>0</v>
      </c>
      <c r="I577" s="100"/>
    </row>
    <row r="578" spans="1:9" x14ac:dyDescent="0.25">
      <c r="A578" s="101"/>
      <c r="B578" s="101"/>
      <c r="C578" s="101"/>
      <c r="D578" s="101"/>
      <c r="E578" s="101" t="s">
        <v>24</v>
      </c>
      <c r="F578" s="99">
        <v>0</v>
      </c>
      <c r="G578" s="99"/>
      <c r="H578" s="99">
        <f t="shared" si="24"/>
        <v>0</v>
      </c>
      <c r="I578" s="100"/>
    </row>
    <row r="579" spans="1:9" x14ac:dyDescent="0.25">
      <c r="A579" s="128"/>
      <c r="B579" s="128"/>
      <c r="C579" s="128"/>
      <c r="D579" s="128"/>
      <c r="E579" s="101" t="s">
        <v>25</v>
      </c>
      <c r="F579" s="99">
        <v>0</v>
      </c>
      <c r="G579" s="99"/>
      <c r="H579" s="99">
        <f t="shared" si="24"/>
        <v>0</v>
      </c>
      <c r="I579" s="100"/>
    </row>
    <row r="580" spans="1:9" x14ac:dyDescent="0.25">
      <c r="A580" s="128"/>
      <c r="B580" s="128"/>
      <c r="C580" s="128"/>
      <c r="D580" s="128"/>
      <c r="E580" s="101" t="s">
        <v>26</v>
      </c>
      <c r="F580" s="99">
        <v>0</v>
      </c>
      <c r="G580" s="99"/>
      <c r="H580" s="99">
        <f t="shared" si="24"/>
        <v>0</v>
      </c>
      <c r="I580" s="100"/>
    </row>
    <row r="581" spans="1:9" x14ac:dyDescent="0.25">
      <c r="A581" s="128"/>
      <c r="B581" s="128"/>
      <c r="C581" s="128"/>
      <c r="D581" s="128"/>
      <c r="E581" s="101" t="s">
        <v>23</v>
      </c>
      <c r="F581" s="99">
        <v>0</v>
      </c>
      <c r="G581" s="99"/>
      <c r="H581" s="99">
        <f t="shared" si="24"/>
        <v>0</v>
      </c>
      <c r="I581" s="100"/>
    </row>
    <row r="582" spans="1:9" x14ac:dyDescent="0.25">
      <c r="A582" s="129"/>
      <c r="B582" s="129"/>
      <c r="C582" s="129"/>
      <c r="D582" s="129"/>
      <c r="E582" s="130"/>
      <c r="F582" s="131"/>
      <c r="G582" s="131"/>
      <c r="H582" s="131"/>
      <c r="I582" s="131"/>
    </row>
    <row r="583" spans="1:9" x14ac:dyDescent="0.25">
      <c r="A583" s="129"/>
      <c r="B583" s="129"/>
      <c r="C583" s="129"/>
      <c r="D583" s="129"/>
      <c r="E583" s="130"/>
      <c r="G583" s="132" t="s">
        <v>348</v>
      </c>
      <c r="I583" s="131"/>
    </row>
    <row r="584" spans="1:9" x14ac:dyDescent="0.25">
      <c r="A584" s="133"/>
      <c r="B584" s="133"/>
      <c r="C584" s="133"/>
      <c r="D584" s="133"/>
      <c r="E584" s="133"/>
      <c r="G584" s="134" t="s">
        <v>349</v>
      </c>
      <c r="I584" s="135"/>
    </row>
    <row r="585" spans="1:9" x14ac:dyDescent="0.25">
      <c r="A585" s="133"/>
      <c r="B585" s="133"/>
      <c r="C585" s="133"/>
      <c r="D585" s="133"/>
      <c r="E585" s="133"/>
      <c r="G585" s="134"/>
      <c r="I585" s="135"/>
    </row>
    <row r="586" spans="1:9" x14ac:dyDescent="0.25">
      <c r="A586" s="133"/>
      <c r="B586" s="133"/>
      <c r="C586" s="133"/>
      <c r="D586" s="133"/>
      <c r="E586" s="133"/>
      <c r="G586" s="134"/>
      <c r="I586" s="135"/>
    </row>
    <row r="587" spans="1:9" x14ac:dyDescent="0.25">
      <c r="A587" s="133"/>
      <c r="B587" s="133"/>
      <c r="C587" s="133"/>
      <c r="D587" s="133"/>
      <c r="E587" s="133"/>
      <c r="G587" s="136" t="s">
        <v>247</v>
      </c>
      <c r="I587" s="133"/>
    </row>
    <row r="593" ht="30" customHeight="1" x14ac:dyDescent="0.25"/>
    <row r="605" ht="30" customHeight="1" x14ac:dyDescent="0.25"/>
    <row r="614" ht="28.5" customHeight="1" x14ac:dyDescent="0.25"/>
    <row r="622" ht="30" customHeight="1" x14ac:dyDescent="0.25"/>
    <row r="624" ht="29.25" customHeight="1" x14ac:dyDescent="0.25"/>
    <row r="625" ht="30.75" customHeight="1" x14ac:dyDescent="0.25"/>
    <row r="630" ht="30" customHeight="1" x14ac:dyDescent="0.25"/>
    <row r="687" ht="15.75" customHeight="1" x14ac:dyDescent="0.25"/>
    <row r="695" ht="16.5" customHeight="1" x14ac:dyDescent="0.25"/>
    <row r="714" ht="30" customHeight="1" x14ac:dyDescent="0.25"/>
    <row r="729" ht="30.75" customHeight="1" x14ac:dyDescent="0.25"/>
    <row r="747" ht="14.25" customHeight="1" x14ac:dyDescent="0.25"/>
    <row r="785" ht="16.5" customHeight="1" x14ac:dyDescent="0.25"/>
    <row r="823" ht="15" customHeight="1" x14ac:dyDescent="0.25"/>
    <row r="844" ht="45" customHeight="1" x14ac:dyDescent="0.25"/>
    <row r="860" ht="30" customHeight="1" x14ac:dyDescent="0.25"/>
    <row r="861" ht="15.75" customHeight="1" x14ac:dyDescent="0.25"/>
    <row r="880" ht="15.75" customHeight="1" x14ac:dyDescent="0.25"/>
    <row r="897" ht="30" customHeight="1" x14ac:dyDescent="0.25"/>
    <row r="899" ht="15.75" customHeight="1" x14ac:dyDescent="0.25"/>
    <row r="933" ht="15" customHeight="1" x14ac:dyDescent="0.25"/>
    <row r="948" ht="16.5" customHeight="1" x14ac:dyDescent="0.25"/>
    <row r="967" ht="15.75" customHeight="1" x14ac:dyDescent="0.25"/>
    <row r="1012" ht="30.75" customHeight="1" x14ac:dyDescent="0.25"/>
    <row r="1042" ht="30" customHeight="1" x14ac:dyDescent="0.25"/>
    <row r="1051" ht="30" customHeight="1" x14ac:dyDescent="0.25"/>
    <row r="1088" ht="30" customHeight="1" x14ac:dyDescent="0.25"/>
    <row r="1121" ht="45" customHeight="1" x14ac:dyDescent="0.25"/>
    <row r="1125" ht="60" customHeight="1" x14ac:dyDescent="0.25"/>
  </sheetData>
  <mergeCells count="11">
    <mergeCell ref="A15:D15"/>
    <mergeCell ref="A8:I8"/>
    <mergeCell ref="A9:I9"/>
    <mergeCell ref="G4:I5"/>
    <mergeCell ref="A12:D14"/>
    <mergeCell ref="E12:E14"/>
    <mergeCell ref="F12:G12"/>
    <mergeCell ref="H12:H14"/>
    <mergeCell ref="I12:I14"/>
    <mergeCell ref="F13:F14"/>
    <mergeCell ref="G13:G14"/>
  </mergeCells>
  <pageMargins left="0.71022727299999999" right="0.45866141700000002" top="0.74803149606299202" bottom="1.7322834645669301" header="0.31496062992126" footer="0.31496062992126"/>
  <pageSetup paperSize="5" scale="80" orientation="portrait"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G50"/>
  <sheetViews>
    <sheetView view="pageLayout" topLeftCell="A25" workbookViewId="0">
      <selection activeCell="F15" sqref="F15"/>
    </sheetView>
  </sheetViews>
  <sheetFormatPr defaultRowHeight="15" x14ac:dyDescent="0.25"/>
  <cols>
    <col min="1" max="1" width="3.140625" customWidth="1"/>
    <col min="2" max="2" width="3.28515625" customWidth="1"/>
    <col min="3" max="4" width="2.85546875" customWidth="1"/>
    <col min="5" max="5" width="36" customWidth="1"/>
    <col min="6" max="7" width="18.28515625" customWidth="1"/>
  </cols>
  <sheetData>
    <row r="1" spans="1:7" x14ac:dyDescent="0.25">
      <c r="A1" s="1"/>
      <c r="B1" s="1"/>
      <c r="C1" s="1"/>
      <c r="D1" s="1"/>
      <c r="E1" s="1"/>
      <c r="F1" s="1" t="s">
        <v>125</v>
      </c>
      <c r="G1" s="1"/>
    </row>
    <row r="2" spans="1:7" x14ac:dyDescent="0.25">
      <c r="A2" s="1"/>
      <c r="B2" s="1"/>
      <c r="C2" s="1"/>
      <c r="D2" s="1"/>
      <c r="E2" s="1"/>
      <c r="F2" s="1" t="s">
        <v>240</v>
      </c>
      <c r="G2" s="1"/>
    </row>
    <row r="3" spans="1:7" ht="45" customHeight="1" x14ac:dyDescent="0.25">
      <c r="A3" s="1"/>
      <c r="B3" s="1"/>
      <c r="C3" s="1"/>
      <c r="D3" s="1"/>
      <c r="E3" s="1"/>
      <c r="F3" s="161" t="s">
        <v>225</v>
      </c>
      <c r="G3" s="161"/>
    </row>
    <row r="4" spans="1:7" x14ac:dyDescent="0.25">
      <c r="A4" s="1"/>
      <c r="B4" s="1"/>
      <c r="C4" s="1"/>
      <c r="D4" s="1"/>
      <c r="E4" s="1"/>
      <c r="F4" s="1"/>
      <c r="G4" s="1"/>
    </row>
    <row r="5" spans="1:7" x14ac:dyDescent="0.25">
      <c r="A5" s="162" t="s">
        <v>65</v>
      </c>
      <c r="B5" s="162"/>
      <c r="C5" s="162"/>
      <c r="D5" s="162"/>
      <c r="E5" s="162"/>
      <c r="F5" s="162"/>
      <c r="G5" s="162"/>
    </row>
    <row r="6" spans="1:7" x14ac:dyDescent="0.25">
      <c r="A6" s="162" t="s">
        <v>226</v>
      </c>
      <c r="B6" s="162"/>
      <c r="C6" s="162"/>
      <c r="D6" s="162"/>
      <c r="E6" s="162"/>
      <c r="F6" s="162"/>
      <c r="G6" s="162"/>
    </row>
    <row r="7" spans="1:7" x14ac:dyDescent="0.25">
      <c r="A7" s="27"/>
      <c r="B7" s="27"/>
      <c r="C7" s="27"/>
      <c r="D7" s="27"/>
      <c r="E7" s="27"/>
      <c r="F7" s="27"/>
      <c r="G7" s="27"/>
    </row>
    <row r="8" spans="1:7" ht="48" customHeight="1" x14ac:dyDescent="0.25">
      <c r="A8" s="158" t="s">
        <v>1</v>
      </c>
      <c r="B8" s="159"/>
      <c r="C8" s="159"/>
      <c r="D8" s="159"/>
      <c r="E8" s="160"/>
      <c r="F8" s="28" t="s">
        <v>102</v>
      </c>
      <c r="G8" s="28" t="s">
        <v>103</v>
      </c>
    </row>
    <row r="9" spans="1:7" x14ac:dyDescent="0.25">
      <c r="A9" s="29" t="s">
        <v>66</v>
      </c>
      <c r="B9" s="1" t="s">
        <v>69</v>
      </c>
      <c r="C9" s="1"/>
      <c r="D9" s="1"/>
      <c r="E9" s="22"/>
      <c r="F9" s="18"/>
      <c r="G9" s="4"/>
    </row>
    <row r="10" spans="1:7" x14ac:dyDescent="0.25">
      <c r="A10" s="25"/>
      <c r="B10" s="1" t="s">
        <v>67</v>
      </c>
      <c r="C10" s="1" t="s">
        <v>68</v>
      </c>
      <c r="D10" s="1"/>
      <c r="E10" s="23"/>
      <c r="F10" s="18"/>
      <c r="G10" s="18"/>
    </row>
    <row r="11" spans="1:7" x14ac:dyDescent="0.25">
      <c r="A11" s="25"/>
      <c r="B11" s="1"/>
      <c r="C11" s="1" t="s">
        <v>34</v>
      </c>
      <c r="D11" s="1" t="s">
        <v>70</v>
      </c>
      <c r="E11" s="23"/>
      <c r="F11" s="61">
        <v>0</v>
      </c>
      <c r="G11" s="61">
        <v>0</v>
      </c>
    </row>
    <row r="12" spans="1:7" x14ac:dyDescent="0.25">
      <c r="A12" s="25"/>
      <c r="B12" s="1"/>
      <c r="C12" s="1"/>
      <c r="D12" s="1" t="s">
        <v>71</v>
      </c>
      <c r="E12" s="23" t="s">
        <v>72</v>
      </c>
      <c r="F12" s="60">
        <v>0</v>
      </c>
      <c r="G12" s="60">
        <v>0</v>
      </c>
    </row>
    <row r="13" spans="1:7" x14ac:dyDescent="0.25">
      <c r="A13" s="25"/>
      <c r="B13" s="1"/>
      <c r="C13" s="1"/>
      <c r="D13" s="1" t="s">
        <v>73</v>
      </c>
      <c r="E13" s="23" t="s">
        <v>74</v>
      </c>
      <c r="F13" s="18"/>
      <c r="G13" s="18"/>
    </row>
    <row r="14" spans="1:7" x14ac:dyDescent="0.25">
      <c r="A14" s="25"/>
      <c r="B14" s="1"/>
      <c r="C14" s="1" t="s">
        <v>35</v>
      </c>
      <c r="D14" s="1" t="s">
        <v>75</v>
      </c>
      <c r="E14" s="23"/>
      <c r="F14" s="60">
        <v>0</v>
      </c>
      <c r="G14" s="60">
        <f>G15+G16</f>
        <v>0</v>
      </c>
    </row>
    <row r="15" spans="1:7" x14ac:dyDescent="0.25">
      <c r="A15" s="25"/>
      <c r="B15" s="1"/>
      <c r="C15" s="1"/>
      <c r="D15" s="1" t="s">
        <v>71</v>
      </c>
      <c r="E15" s="23" t="s">
        <v>76</v>
      </c>
      <c r="F15" s="60">
        <v>0</v>
      </c>
      <c r="G15" s="60">
        <v>0</v>
      </c>
    </row>
    <row r="16" spans="1:7" x14ac:dyDescent="0.25">
      <c r="A16" s="25"/>
      <c r="B16" s="1"/>
      <c r="C16" s="1"/>
      <c r="D16" s="1" t="s">
        <v>73</v>
      </c>
      <c r="E16" s="23" t="s">
        <v>77</v>
      </c>
      <c r="F16" s="58"/>
      <c r="G16" s="18"/>
    </row>
    <row r="17" spans="1:7" x14ac:dyDescent="0.25">
      <c r="A17" s="25"/>
      <c r="B17" s="1"/>
      <c r="C17" s="1"/>
      <c r="D17" s="1" t="s">
        <v>78</v>
      </c>
      <c r="E17" s="23"/>
      <c r="F17" s="1"/>
      <c r="G17" s="18"/>
    </row>
    <row r="18" spans="1:7" x14ac:dyDescent="0.25">
      <c r="A18" s="25"/>
      <c r="B18" s="1"/>
      <c r="C18" s="1" t="s">
        <v>36</v>
      </c>
      <c r="D18" s="1" t="s">
        <v>79</v>
      </c>
      <c r="E18" s="23"/>
      <c r="F18" s="60">
        <v>0</v>
      </c>
      <c r="G18" s="18"/>
    </row>
    <row r="19" spans="1:7" x14ac:dyDescent="0.25">
      <c r="A19" s="25"/>
      <c r="B19" s="1"/>
      <c r="C19" s="1"/>
      <c r="D19" s="1" t="s">
        <v>80</v>
      </c>
      <c r="E19" s="23" t="s">
        <v>81</v>
      </c>
      <c r="F19" s="1"/>
      <c r="G19" s="18"/>
    </row>
    <row r="20" spans="1:7" x14ac:dyDescent="0.25">
      <c r="A20" s="25"/>
      <c r="B20" s="1"/>
      <c r="C20" s="1"/>
      <c r="D20" s="1" t="s">
        <v>73</v>
      </c>
      <c r="E20" s="23" t="s">
        <v>82</v>
      </c>
      <c r="F20" s="1"/>
      <c r="G20" s="18"/>
    </row>
    <row r="21" spans="1:7" x14ac:dyDescent="0.25">
      <c r="A21" s="26"/>
      <c r="B21" s="27"/>
      <c r="C21" s="27"/>
      <c r="D21" s="27" t="s">
        <v>78</v>
      </c>
      <c r="E21" s="24"/>
      <c r="F21" s="27"/>
      <c r="G21" s="5"/>
    </row>
    <row r="22" spans="1:7" x14ac:dyDescent="0.25">
      <c r="A22" s="19"/>
      <c r="B22" s="20"/>
      <c r="C22" s="20" t="s">
        <v>83</v>
      </c>
      <c r="D22" s="20"/>
      <c r="E22" s="21"/>
      <c r="F22" s="59">
        <f>F11+F14+F18</f>
        <v>0</v>
      </c>
      <c r="G22" s="59">
        <f>G11+G14+G18</f>
        <v>0</v>
      </c>
    </row>
    <row r="23" spans="1:7" x14ac:dyDescent="0.25">
      <c r="A23" s="25"/>
      <c r="B23" s="1"/>
      <c r="C23" s="1"/>
      <c r="D23" s="1"/>
      <c r="E23" s="23"/>
      <c r="F23" s="1"/>
      <c r="G23" s="18"/>
    </row>
    <row r="24" spans="1:7" x14ac:dyDescent="0.25">
      <c r="A24" s="25"/>
      <c r="B24" s="1" t="s">
        <v>84</v>
      </c>
      <c r="C24" s="1" t="s">
        <v>85</v>
      </c>
      <c r="D24" s="1"/>
      <c r="E24" s="23"/>
      <c r="F24" s="1"/>
      <c r="G24" s="18"/>
    </row>
    <row r="25" spans="1:7" x14ac:dyDescent="0.25">
      <c r="A25" s="25"/>
      <c r="B25" s="1"/>
      <c r="C25" s="1" t="s">
        <v>34</v>
      </c>
      <c r="D25" s="1" t="s">
        <v>86</v>
      </c>
      <c r="E25" s="23"/>
      <c r="F25" s="1"/>
      <c r="G25" s="18"/>
    </row>
    <row r="26" spans="1:7" x14ac:dyDescent="0.25">
      <c r="A26" s="25"/>
      <c r="B26" s="1"/>
      <c r="C26" s="1"/>
      <c r="D26" s="30" t="s">
        <v>87</v>
      </c>
      <c r="E26" s="23"/>
      <c r="F26" s="1"/>
      <c r="G26" s="18"/>
    </row>
    <row r="27" spans="1:7" x14ac:dyDescent="0.25">
      <c r="A27" s="25"/>
      <c r="B27" s="1"/>
      <c r="C27" s="1" t="s">
        <v>35</v>
      </c>
      <c r="D27" s="1" t="s">
        <v>88</v>
      </c>
      <c r="E27" s="23"/>
      <c r="F27" s="61">
        <f>F28+F29+F30+F31</f>
        <v>5137200000</v>
      </c>
      <c r="G27" s="61">
        <f>G28+G29+G30+G31</f>
        <v>4167645589</v>
      </c>
    </row>
    <row r="28" spans="1:7" x14ac:dyDescent="0.25">
      <c r="A28" s="25"/>
      <c r="B28" s="1"/>
      <c r="C28" s="1"/>
      <c r="D28" s="30" t="s">
        <v>89</v>
      </c>
      <c r="E28" s="23"/>
      <c r="F28" s="60">
        <f>'[2]Kekayaan Desa'!$C$14</f>
        <v>2025000000</v>
      </c>
      <c r="G28" s="62">
        <f>F28</f>
        <v>2025000000</v>
      </c>
    </row>
    <row r="29" spans="1:7" x14ac:dyDescent="0.25">
      <c r="A29" s="25"/>
      <c r="B29" s="1"/>
      <c r="C29" s="1"/>
      <c r="D29" s="30" t="s">
        <v>90</v>
      </c>
      <c r="E29" s="23"/>
      <c r="F29" s="60">
        <f>'[2]Kekayaan Desa'!$D$17</f>
        <v>22200000</v>
      </c>
      <c r="G29" s="62">
        <v>20500000</v>
      </c>
    </row>
    <row r="30" spans="1:7" x14ac:dyDescent="0.25">
      <c r="A30" s="25"/>
      <c r="B30" s="1"/>
      <c r="C30" s="1"/>
      <c r="D30" s="30" t="s">
        <v>91</v>
      </c>
      <c r="E30" s="23"/>
      <c r="F30" s="60">
        <f>'[2]Kekayaan Desa'!$E$16</f>
        <v>320000000</v>
      </c>
      <c r="G30" s="62">
        <v>250000000</v>
      </c>
    </row>
    <row r="31" spans="1:7" x14ac:dyDescent="0.25">
      <c r="A31" s="25"/>
      <c r="B31" s="1"/>
      <c r="C31" s="1"/>
      <c r="D31" s="30" t="s">
        <v>92</v>
      </c>
      <c r="E31" s="23"/>
      <c r="F31" s="60">
        <f>'[2]Kekayaan Desa'!$F$11</f>
        <v>2770000000</v>
      </c>
      <c r="G31" s="62">
        <f>F31-'[3]2017'!$E$25</f>
        <v>1872145589</v>
      </c>
    </row>
    <row r="32" spans="1:7" x14ac:dyDescent="0.25">
      <c r="A32" s="25"/>
      <c r="B32" s="1"/>
      <c r="C32" s="1"/>
      <c r="D32" s="30" t="s">
        <v>93</v>
      </c>
      <c r="E32" s="23"/>
      <c r="F32" s="58"/>
      <c r="G32" s="18"/>
    </row>
    <row r="33" spans="1:7" x14ac:dyDescent="0.25">
      <c r="A33" s="25"/>
      <c r="B33" s="1"/>
      <c r="C33" s="1" t="s">
        <v>36</v>
      </c>
      <c r="D33" s="1" t="s">
        <v>94</v>
      </c>
      <c r="E33" s="23"/>
      <c r="F33" s="58"/>
      <c r="G33" s="18"/>
    </row>
    <row r="34" spans="1:7" x14ac:dyDescent="0.25">
      <c r="A34" s="25"/>
      <c r="B34" s="1"/>
      <c r="C34" s="1"/>
      <c r="D34" s="30" t="s">
        <v>95</v>
      </c>
      <c r="E34" s="23"/>
      <c r="F34" s="58"/>
      <c r="G34" s="18"/>
    </row>
    <row r="35" spans="1:7" x14ac:dyDescent="0.25">
      <c r="A35" s="25"/>
      <c r="B35" s="1"/>
      <c r="C35" s="1" t="s">
        <v>37</v>
      </c>
      <c r="D35" s="1" t="s">
        <v>96</v>
      </c>
      <c r="E35" s="23"/>
      <c r="F35" s="58"/>
      <c r="G35" s="18"/>
    </row>
    <row r="36" spans="1:7" x14ac:dyDescent="0.25">
      <c r="A36" s="26"/>
      <c r="B36" s="27"/>
      <c r="C36" s="27"/>
      <c r="D36" s="27"/>
      <c r="E36" s="24"/>
      <c r="F36" s="27"/>
      <c r="G36" s="5"/>
    </row>
    <row r="37" spans="1:7" x14ac:dyDescent="0.25">
      <c r="A37" s="19"/>
      <c r="B37" s="20"/>
      <c r="C37" s="20" t="s">
        <v>97</v>
      </c>
      <c r="D37" s="20"/>
      <c r="E37" s="21"/>
      <c r="F37" s="59">
        <f>F27</f>
        <v>5137200000</v>
      </c>
      <c r="G37" s="59">
        <f>G27</f>
        <v>4167645589</v>
      </c>
    </row>
    <row r="38" spans="1:7" x14ac:dyDescent="0.25">
      <c r="A38" s="19" t="s">
        <v>98</v>
      </c>
      <c r="B38" s="20"/>
      <c r="C38" s="20"/>
      <c r="D38" s="20"/>
      <c r="E38" s="21"/>
      <c r="F38" s="59">
        <f>F22+F37</f>
        <v>5137200000</v>
      </c>
      <c r="G38" s="59">
        <f>G22+G37</f>
        <v>4167645589</v>
      </c>
    </row>
    <row r="39" spans="1:7" x14ac:dyDescent="0.25">
      <c r="A39" s="25"/>
      <c r="B39" s="1"/>
      <c r="C39" s="1"/>
      <c r="D39" s="1"/>
      <c r="E39" s="23"/>
      <c r="F39" s="1"/>
      <c r="G39" s="18"/>
    </row>
    <row r="40" spans="1:7" x14ac:dyDescent="0.25">
      <c r="A40" s="19" t="s">
        <v>99</v>
      </c>
      <c r="B40" s="20" t="s">
        <v>242</v>
      </c>
      <c r="C40" s="20"/>
      <c r="D40" s="20"/>
      <c r="E40" s="21"/>
      <c r="F40" s="20"/>
      <c r="G40" s="2"/>
    </row>
    <row r="41" spans="1:7" x14ac:dyDescent="0.25">
      <c r="A41" s="19"/>
      <c r="B41" s="20" t="s">
        <v>100</v>
      </c>
      <c r="C41" s="20"/>
      <c r="D41" s="20"/>
      <c r="E41" s="21"/>
      <c r="F41" s="20"/>
      <c r="G41" s="2"/>
    </row>
    <row r="42" spans="1:7" x14ac:dyDescent="0.25">
      <c r="A42" s="19"/>
      <c r="B42" s="20"/>
      <c r="C42" s="20" t="s">
        <v>101</v>
      </c>
      <c r="D42" s="20"/>
      <c r="E42" s="21"/>
      <c r="F42" s="21"/>
      <c r="G42" s="5"/>
    </row>
    <row r="43" spans="1:7" x14ac:dyDescent="0.25">
      <c r="E43" s="15"/>
    </row>
    <row r="44" spans="1:7" x14ac:dyDescent="0.25">
      <c r="E44" s="3"/>
    </row>
    <row r="45" spans="1:7" x14ac:dyDescent="0.25">
      <c r="E45" s="3"/>
    </row>
    <row r="46" spans="1:7" ht="15.75" x14ac:dyDescent="0.25">
      <c r="E46" s="3"/>
      <c r="F46" s="64" t="s">
        <v>349</v>
      </c>
    </row>
    <row r="47" spans="1:7" ht="15.75" x14ac:dyDescent="0.25">
      <c r="F47" s="64"/>
    </row>
    <row r="48" spans="1:7" ht="15.75" x14ac:dyDescent="0.25">
      <c r="F48" s="64"/>
    </row>
    <row r="49" spans="6:6" ht="15.75" x14ac:dyDescent="0.25">
      <c r="F49" s="64"/>
    </row>
    <row r="50" spans="6:6" ht="15.75" x14ac:dyDescent="0.25">
      <c r="F50" s="64" t="s">
        <v>247</v>
      </c>
    </row>
  </sheetData>
  <mergeCells count="4">
    <mergeCell ref="A8:E8"/>
    <mergeCell ref="F3:G3"/>
    <mergeCell ref="A5:G5"/>
    <mergeCell ref="A6:G6"/>
  </mergeCells>
  <pageMargins left="0.9055118110236221" right="0.9055118110236221" top="0.74803149606299213" bottom="1.7322834645669292" header="0.31496062992125984" footer="0.31496062992125984"/>
  <pageSetup paperSize="5"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50"/>
  <sheetViews>
    <sheetView view="pageLayout" topLeftCell="A13" workbookViewId="0">
      <selection activeCell="F13" sqref="F13"/>
    </sheetView>
  </sheetViews>
  <sheetFormatPr defaultRowHeight="15" x14ac:dyDescent="0.25"/>
  <cols>
    <col min="1" max="1" width="4.140625" customWidth="1"/>
    <col min="2" max="2" width="14.42578125" customWidth="1"/>
    <col min="3" max="3" width="11.28515625" customWidth="1"/>
    <col min="4" max="4" width="10.140625" customWidth="1"/>
    <col min="5" max="5" width="9.140625" customWidth="1"/>
    <col min="6" max="6" width="1.140625" customWidth="1"/>
    <col min="7" max="7" width="8.42578125" customWidth="1"/>
    <col min="8" max="8" width="9.42578125" customWidth="1"/>
    <col min="9" max="9" width="17.42578125" customWidth="1"/>
  </cols>
  <sheetData>
    <row r="1" spans="1:9" x14ac:dyDescent="0.25">
      <c r="A1" s="1"/>
      <c r="B1" s="1"/>
      <c r="C1" s="1"/>
      <c r="D1" s="1"/>
      <c r="E1" s="1" t="s">
        <v>249</v>
      </c>
      <c r="F1" s="1"/>
      <c r="G1" s="1"/>
      <c r="H1" s="1"/>
      <c r="I1" s="1"/>
    </row>
    <row r="2" spans="1:9" x14ac:dyDescent="0.25">
      <c r="A2" s="1"/>
      <c r="B2" s="1"/>
      <c r="C2" s="1"/>
      <c r="D2" s="1"/>
      <c r="E2" s="1" t="s">
        <v>126</v>
      </c>
      <c r="F2" s="1" t="s">
        <v>32</v>
      </c>
      <c r="G2" s="39">
        <v>1</v>
      </c>
      <c r="H2" s="1"/>
      <c r="I2" s="1"/>
    </row>
    <row r="3" spans="1:9" x14ac:dyDescent="0.25">
      <c r="A3" s="1"/>
      <c r="B3" s="1"/>
      <c r="C3" s="1"/>
      <c r="D3" s="1"/>
      <c r="E3" s="1" t="s">
        <v>228</v>
      </c>
      <c r="F3" s="1" t="s">
        <v>32</v>
      </c>
      <c r="G3" s="39">
        <v>2018</v>
      </c>
      <c r="H3" s="1"/>
      <c r="I3" s="1"/>
    </row>
    <row r="4" spans="1:9" ht="30" customHeight="1" x14ac:dyDescent="0.25">
      <c r="A4" s="1"/>
      <c r="B4" s="1"/>
      <c r="C4" s="1"/>
      <c r="D4" s="1"/>
      <c r="E4" s="31" t="s">
        <v>127</v>
      </c>
      <c r="F4" s="31" t="s">
        <v>32</v>
      </c>
      <c r="G4" s="161" t="s">
        <v>181</v>
      </c>
      <c r="H4" s="161"/>
      <c r="I4" s="16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62" t="s">
        <v>104</v>
      </c>
      <c r="B8" s="162"/>
      <c r="C8" s="162"/>
      <c r="D8" s="162"/>
      <c r="E8" s="162"/>
      <c r="F8" s="162"/>
      <c r="G8" s="162"/>
      <c r="H8" s="162"/>
      <c r="I8" s="162"/>
    </row>
    <row r="9" spans="1:9" x14ac:dyDescent="0.25">
      <c r="A9" s="1"/>
      <c r="B9" s="1"/>
      <c r="C9" s="1"/>
      <c r="D9" s="1"/>
      <c r="E9" s="1"/>
      <c r="F9" s="1"/>
      <c r="G9" s="1"/>
      <c r="H9" s="1"/>
      <c r="I9" s="1"/>
    </row>
    <row r="10" spans="1:9" x14ac:dyDescent="0.25">
      <c r="A10" s="1"/>
      <c r="B10" s="1"/>
      <c r="C10" s="1"/>
      <c r="D10" s="1"/>
      <c r="E10" s="1"/>
      <c r="F10" s="1"/>
      <c r="G10" s="1"/>
      <c r="H10" s="1"/>
      <c r="I10" s="1"/>
    </row>
    <row r="11" spans="1:9" x14ac:dyDescent="0.25">
      <c r="A11" s="1" t="s">
        <v>105</v>
      </c>
      <c r="B11" s="1"/>
      <c r="C11" s="1" t="s">
        <v>117</v>
      </c>
      <c r="D11" s="1"/>
      <c r="E11" s="1"/>
      <c r="F11" s="1"/>
      <c r="G11" s="1"/>
      <c r="H11" s="1"/>
      <c r="I11" s="1"/>
    </row>
    <row r="12" spans="1:9" x14ac:dyDescent="0.25">
      <c r="A12" s="1" t="s">
        <v>106</v>
      </c>
      <c r="B12" s="1"/>
      <c r="C12" s="1" t="s">
        <v>250</v>
      </c>
      <c r="D12" s="1"/>
      <c r="E12" s="1"/>
      <c r="F12" s="1"/>
      <c r="G12" s="1"/>
      <c r="H12" s="1"/>
      <c r="I12" s="1"/>
    </row>
    <row r="13" spans="1:9" x14ac:dyDescent="0.25">
      <c r="A13" s="1" t="s">
        <v>107</v>
      </c>
      <c r="B13" s="1"/>
      <c r="C13" s="1" t="s">
        <v>118</v>
      </c>
      <c r="D13" s="1"/>
      <c r="E13" s="1"/>
      <c r="F13" s="1"/>
      <c r="G13" s="1"/>
      <c r="H13" s="1"/>
      <c r="I13" s="1"/>
    </row>
    <row r="14" spans="1:9" x14ac:dyDescent="0.25">
      <c r="A14" s="1" t="s">
        <v>108</v>
      </c>
      <c r="B14" s="1"/>
      <c r="C14" s="1" t="s">
        <v>119</v>
      </c>
      <c r="D14" s="1"/>
      <c r="E14" s="1"/>
      <c r="F14" s="1"/>
      <c r="G14" s="1"/>
      <c r="H14" s="1"/>
      <c r="I14" s="1"/>
    </row>
    <row r="15" spans="1:9" x14ac:dyDescent="0.25">
      <c r="A15" s="1"/>
      <c r="B15" s="1"/>
      <c r="C15" s="1"/>
      <c r="D15" s="1"/>
      <c r="E15" s="1"/>
      <c r="F15" s="1"/>
      <c r="G15" s="1"/>
      <c r="H15" s="1"/>
      <c r="I15" s="1"/>
    </row>
    <row r="16" spans="1:9" ht="29.25" customHeight="1" x14ac:dyDescent="0.25">
      <c r="A16" s="6" t="s">
        <v>109</v>
      </c>
      <c r="B16" s="16" t="s">
        <v>110</v>
      </c>
      <c r="C16" s="17" t="s">
        <v>111</v>
      </c>
      <c r="D16" s="16" t="s">
        <v>112</v>
      </c>
      <c r="E16" s="6" t="s">
        <v>113</v>
      </c>
      <c r="F16" s="173" t="s">
        <v>114</v>
      </c>
      <c r="G16" s="174"/>
      <c r="H16" s="17" t="s">
        <v>115</v>
      </c>
      <c r="I16" s="17" t="s">
        <v>116</v>
      </c>
    </row>
    <row r="17" spans="1:9" x14ac:dyDescent="0.25">
      <c r="A17" s="4"/>
      <c r="B17" s="4"/>
      <c r="C17" s="18"/>
      <c r="D17" s="4"/>
      <c r="E17" s="18"/>
      <c r="F17" s="169"/>
      <c r="G17" s="170"/>
      <c r="H17" s="4"/>
      <c r="I17" s="4"/>
    </row>
    <row r="18" spans="1:9" ht="15" customHeight="1" x14ac:dyDescent="0.25">
      <c r="A18" s="18">
        <v>1</v>
      </c>
      <c r="B18" s="171" t="s">
        <v>227</v>
      </c>
      <c r="C18" s="163" t="s">
        <v>366</v>
      </c>
      <c r="D18" s="18"/>
      <c r="E18" s="18">
        <v>50</v>
      </c>
      <c r="F18" s="165" t="s">
        <v>208</v>
      </c>
      <c r="G18" s="166"/>
      <c r="H18" s="172" t="s">
        <v>201</v>
      </c>
      <c r="I18" s="32">
        <v>50000000</v>
      </c>
    </row>
    <row r="19" spans="1:9" x14ac:dyDescent="0.25">
      <c r="A19" s="18"/>
      <c r="B19" s="171"/>
      <c r="C19" s="163"/>
      <c r="D19" s="18"/>
      <c r="E19" s="18"/>
      <c r="F19" s="165"/>
      <c r="G19" s="166"/>
      <c r="H19" s="172"/>
      <c r="I19" s="18"/>
    </row>
    <row r="20" spans="1:9" x14ac:dyDescent="0.25">
      <c r="A20" s="18"/>
      <c r="B20" s="171"/>
      <c r="C20" s="163"/>
      <c r="D20" s="18"/>
      <c r="E20" s="18"/>
      <c r="F20" s="165"/>
      <c r="G20" s="166"/>
      <c r="H20" s="33"/>
      <c r="I20" s="18"/>
    </row>
    <row r="21" spans="1:9" x14ac:dyDescent="0.25">
      <c r="A21" s="5"/>
      <c r="B21" s="5"/>
      <c r="C21" s="5"/>
      <c r="D21" s="5"/>
      <c r="E21" s="5"/>
      <c r="F21" s="167"/>
      <c r="G21" s="168"/>
      <c r="H21" s="5"/>
      <c r="I21" s="5"/>
    </row>
    <row r="22" spans="1:9" x14ac:dyDescent="0.25">
      <c r="A22" s="19"/>
      <c r="B22" s="20" t="s">
        <v>120</v>
      </c>
      <c r="C22" s="20"/>
      <c r="D22" s="20"/>
      <c r="E22" s="20"/>
      <c r="F22" s="20"/>
      <c r="G22" s="21"/>
      <c r="H22" s="2"/>
      <c r="I22" s="34">
        <f>I18</f>
        <v>50000000</v>
      </c>
    </row>
    <row r="23" spans="1:9" x14ac:dyDescent="0.25">
      <c r="A23" s="4"/>
      <c r="B23" s="29"/>
      <c r="C23" s="29"/>
      <c r="D23" s="4"/>
      <c r="E23" s="4"/>
      <c r="F23" s="86"/>
      <c r="G23" s="22"/>
      <c r="H23" s="23"/>
      <c r="I23" s="35"/>
    </row>
    <row r="24" spans="1:9" ht="15" customHeight="1" x14ac:dyDescent="0.25">
      <c r="A24" s="18">
        <v>1</v>
      </c>
      <c r="B24" s="175" t="s">
        <v>367</v>
      </c>
      <c r="C24" s="164" t="s">
        <v>368</v>
      </c>
      <c r="D24" s="18"/>
      <c r="E24" s="23">
        <v>1</v>
      </c>
      <c r="F24" s="165" t="s">
        <v>241</v>
      </c>
      <c r="G24" s="166"/>
      <c r="H24" s="23" t="s">
        <v>201</v>
      </c>
      <c r="I24" s="35">
        <v>25000000</v>
      </c>
    </row>
    <row r="25" spans="1:9" x14ac:dyDescent="0.25">
      <c r="A25" s="18"/>
      <c r="B25" s="176"/>
      <c r="C25" s="164"/>
      <c r="D25" s="23"/>
      <c r="E25" s="23"/>
      <c r="F25" s="165"/>
      <c r="G25" s="166"/>
      <c r="H25" s="23"/>
      <c r="I25" s="62"/>
    </row>
    <row r="26" spans="1:9" x14ac:dyDescent="0.25">
      <c r="A26" s="18"/>
      <c r="B26" s="172"/>
      <c r="C26" s="164"/>
      <c r="D26" s="23"/>
      <c r="E26" s="23"/>
      <c r="F26" s="165"/>
      <c r="G26" s="166"/>
      <c r="H26" s="23"/>
      <c r="I26" s="23"/>
    </row>
    <row r="27" spans="1:9" x14ac:dyDescent="0.25">
      <c r="A27" s="18"/>
      <c r="B27" s="172"/>
      <c r="C27" s="23"/>
      <c r="D27" s="23"/>
      <c r="E27" s="23"/>
      <c r="F27" s="165"/>
      <c r="G27" s="166"/>
      <c r="H27" s="23"/>
      <c r="I27" s="23"/>
    </row>
    <row r="28" spans="1:9" x14ac:dyDescent="0.25">
      <c r="A28" s="5"/>
      <c r="B28" s="5"/>
      <c r="C28" s="24"/>
      <c r="D28" s="24"/>
      <c r="E28" s="24"/>
      <c r="F28" s="167"/>
      <c r="G28" s="168"/>
      <c r="H28" s="24"/>
      <c r="I28" s="24"/>
    </row>
    <row r="29" spans="1:9" x14ac:dyDescent="0.25">
      <c r="A29" s="19"/>
      <c r="B29" s="20" t="s">
        <v>121</v>
      </c>
      <c r="C29" s="20"/>
      <c r="D29" s="20"/>
      <c r="E29" s="20"/>
      <c r="F29" s="20"/>
      <c r="G29" s="21"/>
      <c r="H29" s="21"/>
      <c r="I29" s="63">
        <f>I24</f>
        <v>25000000</v>
      </c>
    </row>
    <row r="30" spans="1:9" x14ac:dyDescent="0.25">
      <c r="A30" s="18"/>
      <c r="B30" s="4"/>
      <c r="C30" s="4"/>
      <c r="D30" s="22"/>
      <c r="E30" s="22"/>
      <c r="F30" s="169"/>
      <c r="G30" s="170"/>
      <c r="H30" s="22"/>
      <c r="I30" s="23"/>
    </row>
    <row r="31" spans="1:9" x14ac:dyDescent="0.25">
      <c r="A31" s="18">
        <v>1</v>
      </c>
      <c r="B31" s="18" t="s">
        <v>203</v>
      </c>
      <c r="C31" s="18" t="s">
        <v>369</v>
      </c>
      <c r="D31" s="23"/>
      <c r="E31" s="23">
        <v>19</v>
      </c>
      <c r="F31" s="165" t="s">
        <v>202</v>
      </c>
      <c r="G31" s="166"/>
      <c r="H31" s="23" t="s">
        <v>201</v>
      </c>
      <c r="I31" s="62">
        <v>190000000</v>
      </c>
    </row>
    <row r="32" spans="1:9" x14ac:dyDescent="0.25">
      <c r="A32" s="18"/>
      <c r="B32" s="18" t="s">
        <v>204</v>
      </c>
      <c r="C32" s="18"/>
      <c r="D32" s="23"/>
      <c r="E32" s="23"/>
      <c r="F32" s="165"/>
      <c r="G32" s="166"/>
      <c r="H32" s="23"/>
      <c r="I32" s="23"/>
    </row>
    <row r="33" spans="1:9" x14ac:dyDescent="0.25">
      <c r="A33" s="18"/>
      <c r="B33" s="18" t="s">
        <v>205</v>
      </c>
      <c r="C33" s="18"/>
      <c r="D33" s="23"/>
      <c r="E33" s="23"/>
      <c r="F33" s="165"/>
      <c r="G33" s="166"/>
      <c r="H33" s="23"/>
      <c r="I33" s="23"/>
    </row>
    <row r="34" spans="1:9" x14ac:dyDescent="0.25">
      <c r="A34" s="18"/>
      <c r="B34" s="18" t="s">
        <v>206</v>
      </c>
      <c r="C34" s="18"/>
      <c r="D34" s="23"/>
      <c r="E34" s="23"/>
      <c r="F34" s="165"/>
      <c r="G34" s="166"/>
      <c r="H34" s="23"/>
      <c r="I34" s="23"/>
    </row>
    <row r="35" spans="1:9" x14ac:dyDescent="0.25">
      <c r="A35" s="18"/>
      <c r="B35" s="18" t="s">
        <v>207</v>
      </c>
      <c r="C35" s="18"/>
      <c r="D35" s="23"/>
      <c r="E35" s="23"/>
      <c r="F35" s="165"/>
      <c r="G35" s="166"/>
      <c r="H35" s="23"/>
      <c r="I35" s="23"/>
    </row>
    <row r="36" spans="1:9" x14ac:dyDescent="0.25">
      <c r="A36" s="19"/>
      <c r="B36" s="20" t="s">
        <v>122</v>
      </c>
      <c r="C36" s="21"/>
      <c r="D36" s="20"/>
      <c r="E36" s="20"/>
      <c r="F36" s="20"/>
      <c r="G36" s="21"/>
      <c r="H36" s="21"/>
      <c r="I36" s="63">
        <f>I31</f>
        <v>190000000</v>
      </c>
    </row>
    <row r="37" spans="1:9" x14ac:dyDescent="0.25">
      <c r="A37" s="18"/>
      <c r="B37" s="4"/>
      <c r="C37" s="23"/>
      <c r="D37" s="4"/>
      <c r="E37" s="4"/>
      <c r="F37" s="169"/>
      <c r="G37" s="170"/>
      <c r="H37" s="22"/>
      <c r="I37" s="23"/>
    </row>
    <row r="38" spans="1:9" x14ac:dyDescent="0.25">
      <c r="A38" s="18"/>
      <c r="B38" s="18"/>
      <c r="C38" s="23"/>
      <c r="D38" s="18"/>
      <c r="E38" s="18"/>
      <c r="F38" s="165"/>
      <c r="G38" s="166"/>
      <c r="H38" s="23"/>
      <c r="I38" s="23"/>
    </row>
    <row r="39" spans="1:9" x14ac:dyDescent="0.25">
      <c r="A39" s="18"/>
      <c r="B39" s="18"/>
      <c r="C39" s="23"/>
      <c r="D39" s="18"/>
      <c r="E39" s="18"/>
      <c r="F39" s="165"/>
      <c r="G39" s="166"/>
      <c r="H39" s="23"/>
      <c r="I39" s="23"/>
    </row>
    <row r="40" spans="1:9" x14ac:dyDescent="0.25">
      <c r="A40" s="18"/>
      <c r="B40" s="18"/>
      <c r="C40" s="23"/>
      <c r="D40" s="18"/>
      <c r="E40" s="18"/>
      <c r="F40" s="165"/>
      <c r="G40" s="166"/>
      <c r="H40" s="23"/>
      <c r="I40" s="23"/>
    </row>
    <row r="41" spans="1:9" x14ac:dyDescent="0.25">
      <c r="A41" s="5"/>
      <c r="B41" s="5"/>
      <c r="C41" s="24"/>
      <c r="D41" s="5"/>
      <c r="E41" s="5"/>
      <c r="F41" s="167"/>
      <c r="G41" s="168"/>
      <c r="H41" s="24"/>
      <c r="I41" s="24"/>
    </row>
    <row r="42" spans="1:9" x14ac:dyDescent="0.25">
      <c r="A42" s="25"/>
      <c r="B42" s="1" t="s">
        <v>123</v>
      </c>
      <c r="C42" s="1"/>
      <c r="D42" s="1"/>
      <c r="E42" s="1"/>
      <c r="F42" s="1"/>
      <c r="G42" s="23"/>
      <c r="H42" s="23"/>
      <c r="I42" s="35"/>
    </row>
    <row r="43" spans="1:9" x14ac:dyDescent="0.25">
      <c r="A43" s="26"/>
      <c r="B43" s="27" t="s">
        <v>124</v>
      </c>
      <c r="C43" s="27"/>
      <c r="D43" s="27"/>
      <c r="E43" s="27"/>
      <c r="F43" s="27"/>
      <c r="G43" s="24"/>
      <c r="H43" s="24"/>
      <c r="I43" s="36">
        <f>I22+I29+I36</f>
        <v>265000000</v>
      </c>
    </row>
    <row r="44" spans="1:9" x14ac:dyDescent="0.25">
      <c r="A44" s="1"/>
      <c r="B44" s="1"/>
      <c r="C44" s="1"/>
      <c r="D44" s="1"/>
      <c r="E44" s="1"/>
      <c r="F44" s="1"/>
      <c r="G44" s="1"/>
      <c r="H44" s="1"/>
      <c r="I44" s="1"/>
    </row>
    <row r="45" spans="1:9" x14ac:dyDescent="0.25">
      <c r="A45" s="1"/>
      <c r="B45" s="1"/>
      <c r="C45" s="1"/>
      <c r="D45" s="1"/>
      <c r="E45" s="1"/>
      <c r="F45" s="1"/>
      <c r="G45" s="1"/>
      <c r="H45" s="1"/>
      <c r="I45" s="1"/>
    </row>
    <row r="46" spans="1:9" ht="15.75" x14ac:dyDescent="0.25">
      <c r="A46" s="1"/>
      <c r="B46" s="1"/>
      <c r="C46" s="1"/>
      <c r="D46" s="1"/>
      <c r="E46" s="1"/>
      <c r="F46" s="1"/>
      <c r="G46" s="1"/>
      <c r="H46" s="64" t="s">
        <v>349</v>
      </c>
      <c r="I46" s="1"/>
    </row>
    <row r="47" spans="1:9" ht="15.75" x14ac:dyDescent="0.25">
      <c r="H47" s="64"/>
    </row>
    <row r="48" spans="1:9" ht="15.75" x14ac:dyDescent="0.25">
      <c r="H48" s="64"/>
    </row>
    <row r="49" spans="8:8" ht="15.75" x14ac:dyDescent="0.25">
      <c r="H49" s="64"/>
    </row>
    <row r="50" spans="8:8" ht="15.75" x14ac:dyDescent="0.25">
      <c r="H50" s="64" t="s">
        <v>247</v>
      </c>
    </row>
  </sheetData>
  <mergeCells count="29">
    <mergeCell ref="B24:B27"/>
    <mergeCell ref="F26:G26"/>
    <mergeCell ref="G4:I4"/>
    <mergeCell ref="A8:I8"/>
    <mergeCell ref="B18:B20"/>
    <mergeCell ref="H18:H19"/>
    <mergeCell ref="F16:G16"/>
    <mergeCell ref="F17:G17"/>
    <mergeCell ref="F18:G18"/>
    <mergeCell ref="F19:G19"/>
    <mergeCell ref="F20:G20"/>
    <mergeCell ref="F41:G41"/>
    <mergeCell ref="F35:G35"/>
    <mergeCell ref="F37:G37"/>
    <mergeCell ref="F38:G38"/>
    <mergeCell ref="F39:G39"/>
    <mergeCell ref="F31:G31"/>
    <mergeCell ref="F32:G32"/>
    <mergeCell ref="F33:G33"/>
    <mergeCell ref="F34:G34"/>
    <mergeCell ref="F40:G40"/>
    <mergeCell ref="C18:C20"/>
    <mergeCell ref="C24:C26"/>
    <mergeCell ref="F27:G27"/>
    <mergeCell ref="F28:G28"/>
    <mergeCell ref="F30:G30"/>
    <mergeCell ref="F21:G21"/>
    <mergeCell ref="F24:G24"/>
    <mergeCell ref="F25:G25"/>
  </mergeCells>
  <pageMargins left="0.90551181102362199" right="0.83333333333333337" top="0.74803149606299202" bottom="1.7322834645669301" header="0.31496062992126" footer="0.31496062992126"/>
  <pageSetup paperSize="5"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2:I586"/>
  <sheetViews>
    <sheetView view="pageLayout" topLeftCell="A576" zoomScale="92" zoomScalePageLayoutView="92" workbookViewId="0">
      <selection activeCell="F590" sqref="F590"/>
    </sheetView>
  </sheetViews>
  <sheetFormatPr defaultRowHeight="15" x14ac:dyDescent="0.25"/>
  <cols>
    <col min="1" max="2" width="2.5703125" style="70" bestFit="1" customWidth="1"/>
    <col min="3" max="3" width="3.85546875" style="70" bestFit="1" customWidth="1"/>
    <col min="4" max="4" width="2.5703125" style="70" bestFit="1" customWidth="1"/>
    <col min="5" max="5" width="47.5703125" style="70" customWidth="1"/>
    <col min="6" max="6" width="16.42578125" style="70" customWidth="1"/>
    <col min="7" max="7" width="15.85546875" style="70" customWidth="1"/>
    <col min="8" max="8" width="15.42578125" style="70" customWidth="1"/>
    <col min="9" max="9" width="9.42578125" style="70" customWidth="1"/>
    <col min="10" max="16384" width="9.140625" style="70"/>
  </cols>
  <sheetData>
    <row r="2" spans="1:9" x14ac:dyDescent="0.25">
      <c r="F2" s="1" t="s">
        <v>251</v>
      </c>
      <c r="G2" s="41"/>
      <c r="H2" s="40"/>
      <c r="I2" s="40"/>
    </row>
    <row r="3" spans="1:9" x14ac:dyDescent="0.25">
      <c r="F3" s="1" t="s">
        <v>229</v>
      </c>
      <c r="G3" s="42"/>
      <c r="H3" s="40"/>
      <c r="I3" s="40"/>
    </row>
    <row r="4" spans="1:9" x14ac:dyDescent="0.25">
      <c r="F4" s="1" t="s">
        <v>224</v>
      </c>
      <c r="G4" s="43"/>
      <c r="H4" s="40"/>
      <c r="I4" s="40"/>
    </row>
    <row r="5" spans="1:9" ht="44.25" customHeight="1" x14ac:dyDescent="0.25">
      <c r="F5" s="178" t="s">
        <v>230</v>
      </c>
      <c r="G5" s="178"/>
      <c r="H5" s="178"/>
      <c r="I5" s="178"/>
    </row>
    <row r="6" spans="1:9" x14ac:dyDescent="0.25">
      <c r="A6" s="1"/>
      <c r="B6" s="1"/>
      <c r="C6" s="1"/>
      <c r="D6" s="1"/>
      <c r="E6" s="1"/>
      <c r="F6" s="1"/>
      <c r="G6" s="1"/>
      <c r="H6" s="1"/>
      <c r="I6" s="1"/>
    </row>
    <row r="7" spans="1:9" x14ac:dyDescent="0.25">
      <c r="A7" s="162" t="s">
        <v>209</v>
      </c>
      <c r="B7" s="162"/>
      <c r="C7" s="162"/>
      <c r="D7" s="162"/>
      <c r="E7" s="162"/>
      <c r="F7" s="162"/>
      <c r="G7" s="162"/>
      <c r="H7" s="162"/>
      <c r="I7" s="162"/>
    </row>
    <row r="8" spans="1:9" x14ac:dyDescent="0.25">
      <c r="A8" s="162" t="s">
        <v>29</v>
      </c>
      <c r="B8" s="162"/>
      <c r="C8" s="162"/>
      <c r="D8" s="162"/>
      <c r="E8" s="162"/>
      <c r="F8" s="162"/>
      <c r="G8" s="162"/>
      <c r="H8" s="162"/>
      <c r="I8" s="162"/>
    </row>
    <row r="9" spans="1:9" x14ac:dyDescent="0.25">
      <c r="A9" s="162" t="s">
        <v>252</v>
      </c>
      <c r="B9" s="162"/>
      <c r="C9" s="162"/>
      <c r="D9" s="162"/>
      <c r="E9" s="162"/>
      <c r="F9" s="162"/>
      <c r="G9" s="162"/>
      <c r="H9" s="162"/>
      <c r="I9" s="162"/>
    </row>
    <row r="10" spans="1:9" x14ac:dyDescent="0.25">
      <c r="A10" s="162" t="s">
        <v>183</v>
      </c>
      <c r="B10" s="162"/>
      <c r="C10" s="162"/>
      <c r="D10" s="162"/>
      <c r="E10" s="162"/>
      <c r="F10" s="162"/>
      <c r="G10" s="162"/>
      <c r="H10" s="162"/>
      <c r="I10" s="162"/>
    </row>
    <row r="11" spans="1:9" x14ac:dyDescent="0.25">
      <c r="A11" s="162" t="s">
        <v>221</v>
      </c>
      <c r="B11" s="162"/>
      <c r="C11" s="162"/>
      <c r="D11" s="162"/>
      <c r="E11" s="162"/>
      <c r="F11" s="162"/>
      <c r="G11" s="162"/>
      <c r="H11" s="162"/>
      <c r="I11" s="162"/>
    </row>
    <row r="12" spans="1:9" ht="15.75" x14ac:dyDescent="0.3">
      <c r="A12" s="83"/>
      <c r="B12" s="83"/>
      <c r="C12" s="83"/>
      <c r="D12" s="83"/>
      <c r="E12" s="83"/>
      <c r="F12" s="83"/>
      <c r="G12" s="83"/>
      <c r="H12" s="83"/>
      <c r="I12" s="83"/>
    </row>
    <row r="13" spans="1:9" ht="33" customHeight="1" x14ac:dyDescent="0.25">
      <c r="A13" s="179" t="s">
        <v>0</v>
      </c>
      <c r="B13" s="179"/>
      <c r="C13" s="179"/>
      <c r="D13" s="179"/>
      <c r="E13" s="87" t="s">
        <v>1</v>
      </c>
      <c r="F13" s="87" t="s">
        <v>214</v>
      </c>
      <c r="G13" s="87" t="s">
        <v>222</v>
      </c>
      <c r="H13" s="84" t="s">
        <v>223</v>
      </c>
      <c r="I13" s="84" t="s">
        <v>370</v>
      </c>
    </row>
    <row r="14" spans="1:9" ht="15.75" x14ac:dyDescent="0.3">
      <c r="A14" s="177">
        <v>1</v>
      </c>
      <c r="B14" s="177"/>
      <c r="C14" s="177"/>
      <c r="D14" s="177"/>
      <c r="E14" s="88">
        <v>2</v>
      </c>
      <c r="F14" s="88">
        <v>3</v>
      </c>
      <c r="G14" s="88">
        <v>4</v>
      </c>
      <c r="H14" s="71">
        <v>5</v>
      </c>
      <c r="I14" s="71">
        <v>6</v>
      </c>
    </row>
    <row r="15" spans="1:9" ht="15.75" x14ac:dyDescent="0.3">
      <c r="A15" s="88"/>
      <c r="B15" s="88"/>
      <c r="C15" s="88"/>
      <c r="D15" s="88"/>
      <c r="E15" s="88"/>
      <c r="F15" s="67"/>
      <c r="G15" s="88"/>
      <c r="H15" s="72"/>
      <c r="I15" s="72"/>
    </row>
    <row r="16" spans="1:9" ht="15.75" x14ac:dyDescent="0.3">
      <c r="A16" s="96">
        <v>1</v>
      </c>
      <c r="B16" s="96"/>
      <c r="C16" s="96"/>
      <c r="D16" s="96"/>
      <c r="E16" s="97" t="s">
        <v>2</v>
      </c>
      <c r="F16" s="137">
        <f>'Lamp I'!G17</f>
        <v>1289774500</v>
      </c>
      <c r="G16" s="68">
        <f>F16</f>
        <v>1289774500</v>
      </c>
      <c r="H16" s="73">
        <f>F16-G16</f>
        <v>0</v>
      </c>
      <c r="I16" s="85"/>
    </row>
    <row r="17" spans="1:9" ht="15.75" x14ac:dyDescent="0.3">
      <c r="A17" s="96">
        <v>1</v>
      </c>
      <c r="B17" s="96">
        <v>1</v>
      </c>
      <c r="C17" s="96"/>
      <c r="D17" s="96"/>
      <c r="E17" s="97" t="s">
        <v>3</v>
      </c>
      <c r="F17" s="137">
        <f>'Lamp I'!G18</f>
        <v>87953000</v>
      </c>
      <c r="G17" s="68">
        <f t="shared" ref="G17:G80" si="0">F17</f>
        <v>87953000</v>
      </c>
      <c r="H17" s="73">
        <f t="shared" ref="H17:H21" si="1">G17-F17</f>
        <v>0</v>
      </c>
      <c r="I17" s="74"/>
    </row>
    <row r="18" spans="1:9" ht="15.75" x14ac:dyDescent="0.3">
      <c r="A18" s="93">
        <v>1</v>
      </c>
      <c r="B18" s="93">
        <v>1</v>
      </c>
      <c r="C18" s="93">
        <v>1</v>
      </c>
      <c r="D18" s="93"/>
      <c r="E18" s="101" t="s">
        <v>4</v>
      </c>
      <c r="F18" s="137">
        <f>'Lamp I'!G19</f>
        <v>0</v>
      </c>
      <c r="G18" s="68">
        <f t="shared" si="0"/>
        <v>0</v>
      </c>
      <c r="H18" s="73">
        <f t="shared" si="1"/>
        <v>0</v>
      </c>
      <c r="I18" s="72"/>
    </row>
    <row r="19" spans="1:9" ht="15.75" x14ac:dyDescent="0.3">
      <c r="A19" s="93">
        <v>1</v>
      </c>
      <c r="B19" s="93">
        <v>1</v>
      </c>
      <c r="C19" s="93">
        <v>1</v>
      </c>
      <c r="D19" s="93">
        <v>1</v>
      </c>
      <c r="E19" s="101" t="s">
        <v>130</v>
      </c>
      <c r="F19" s="137">
        <f>'Lamp I'!G20</f>
        <v>0</v>
      </c>
      <c r="G19" s="68">
        <f t="shared" si="0"/>
        <v>0</v>
      </c>
      <c r="H19" s="73">
        <f t="shared" si="1"/>
        <v>0</v>
      </c>
      <c r="I19" s="72"/>
    </row>
    <row r="20" spans="1:9" ht="15.75" x14ac:dyDescent="0.3">
      <c r="A20" s="93">
        <v>1</v>
      </c>
      <c r="B20" s="93">
        <v>1</v>
      </c>
      <c r="C20" s="93">
        <v>1</v>
      </c>
      <c r="D20" s="93">
        <v>2</v>
      </c>
      <c r="E20" s="102" t="s">
        <v>131</v>
      </c>
      <c r="F20" s="137">
        <f>'Lamp I'!G21</f>
        <v>0</v>
      </c>
      <c r="G20" s="68">
        <f t="shared" si="0"/>
        <v>0</v>
      </c>
      <c r="H20" s="73">
        <f t="shared" si="1"/>
        <v>0</v>
      </c>
      <c r="I20" s="72"/>
    </row>
    <row r="21" spans="1:9" ht="30" customHeight="1" x14ac:dyDescent="0.3">
      <c r="A21" s="93">
        <v>1</v>
      </c>
      <c r="B21" s="93">
        <v>1</v>
      </c>
      <c r="C21" s="93">
        <v>1</v>
      </c>
      <c r="D21" s="93">
        <v>3</v>
      </c>
      <c r="E21" s="102" t="s">
        <v>132</v>
      </c>
      <c r="F21" s="137">
        <f>'Lamp I'!G22</f>
        <v>12000000</v>
      </c>
      <c r="G21" s="68">
        <f t="shared" si="0"/>
        <v>12000000</v>
      </c>
      <c r="H21" s="75">
        <f t="shared" si="1"/>
        <v>0</v>
      </c>
      <c r="I21" s="76"/>
    </row>
    <row r="22" spans="1:9" ht="15.75" x14ac:dyDescent="0.3">
      <c r="A22" s="93"/>
      <c r="B22" s="93"/>
      <c r="C22" s="93"/>
      <c r="D22" s="93"/>
      <c r="E22" s="101"/>
      <c r="F22" s="137">
        <f>'Lamp I'!G23</f>
        <v>0</v>
      </c>
      <c r="G22" s="68">
        <f t="shared" si="0"/>
        <v>0</v>
      </c>
      <c r="H22" s="73"/>
      <c r="I22" s="72"/>
    </row>
    <row r="23" spans="1:9" ht="15.75" x14ac:dyDescent="0.3">
      <c r="A23" s="93">
        <v>1</v>
      </c>
      <c r="B23" s="93">
        <v>1</v>
      </c>
      <c r="C23" s="93">
        <v>2</v>
      </c>
      <c r="D23" s="93"/>
      <c r="E23" s="101" t="s">
        <v>133</v>
      </c>
      <c r="F23" s="137">
        <f>'Lamp I'!G24</f>
        <v>0</v>
      </c>
      <c r="G23" s="68">
        <f t="shared" si="0"/>
        <v>0</v>
      </c>
      <c r="H23" s="73">
        <f>G23-F23</f>
        <v>0</v>
      </c>
      <c r="I23" s="72"/>
    </row>
    <row r="24" spans="1:9" ht="15.75" x14ac:dyDescent="0.3">
      <c r="A24" s="93">
        <v>1</v>
      </c>
      <c r="B24" s="93">
        <v>1</v>
      </c>
      <c r="C24" s="93">
        <v>2</v>
      </c>
      <c r="D24" s="93">
        <v>1</v>
      </c>
      <c r="E24" s="101" t="s">
        <v>134</v>
      </c>
      <c r="F24" s="137">
        <f>'Lamp I'!G25</f>
        <v>0</v>
      </c>
      <c r="G24" s="68">
        <f t="shared" si="0"/>
        <v>0</v>
      </c>
      <c r="H24" s="73">
        <f>G24-F24</f>
        <v>0</v>
      </c>
      <c r="I24" s="72"/>
    </row>
    <row r="25" spans="1:9" ht="15.75" x14ac:dyDescent="0.3">
      <c r="A25" s="93">
        <v>1</v>
      </c>
      <c r="B25" s="93">
        <v>1</v>
      </c>
      <c r="C25" s="93">
        <v>1</v>
      </c>
      <c r="D25" s="93">
        <v>2</v>
      </c>
      <c r="E25" s="101" t="s">
        <v>135</v>
      </c>
      <c r="F25" s="137">
        <f>'Lamp I'!G26</f>
        <v>0</v>
      </c>
      <c r="G25" s="68">
        <f t="shared" si="0"/>
        <v>0</v>
      </c>
      <c r="H25" s="73">
        <f>G25-F25</f>
        <v>0</v>
      </c>
      <c r="I25" s="72"/>
    </row>
    <row r="26" spans="1:9" ht="15.75" x14ac:dyDescent="0.3">
      <c r="A26" s="93"/>
      <c r="B26" s="93"/>
      <c r="C26" s="93"/>
      <c r="D26" s="93"/>
      <c r="E26" s="101"/>
      <c r="F26" s="137">
        <f>'Lamp I'!G27</f>
        <v>0</v>
      </c>
      <c r="G26" s="68">
        <f t="shared" si="0"/>
        <v>0</v>
      </c>
      <c r="H26" s="73"/>
      <c r="I26" s="72"/>
    </row>
    <row r="27" spans="1:9" ht="15.75" x14ac:dyDescent="0.3">
      <c r="A27" s="93">
        <v>1</v>
      </c>
      <c r="B27" s="93">
        <v>1</v>
      </c>
      <c r="C27" s="93">
        <v>3</v>
      </c>
      <c r="D27" s="93"/>
      <c r="E27" s="102" t="s">
        <v>136</v>
      </c>
      <c r="F27" s="137">
        <f>'Lamp I'!G28</f>
        <v>75953000</v>
      </c>
      <c r="G27" s="68">
        <f t="shared" si="0"/>
        <v>75953000</v>
      </c>
      <c r="H27" s="73">
        <f>G27-F27</f>
        <v>0</v>
      </c>
      <c r="I27" s="72"/>
    </row>
    <row r="28" spans="1:9" ht="15.75" x14ac:dyDescent="0.3">
      <c r="A28" s="93"/>
      <c r="B28" s="93"/>
      <c r="C28" s="93"/>
      <c r="D28" s="93"/>
      <c r="E28" s="101"/>
      <c r="F28" s="137">
        <f>'Lamp I'!G29</f>
        <v>0</v>
      </c>
      <c r="G28" s="68">
        <f t="shared" si="0"/>
        <v>0</v>
      </c>
      <c r="H28" s="73"/>
      <c r="I28" s="72"/>
    </row>
    <row r="29" spans="1:9" ht="15.75" x14ac:dyDescent="0.3">
      <c r="A29" s="93">
        <v>1</v>
      </c>
      <c r="B29" s="93">
        <v>1</v>
      </c>
      <c r="C29" s="93">
        <v>4</v>
      </c>
      <c r="D29" s="93"/>
      <c r="E29" s="101" t="s">
        <v>137</v>
      </c>
      <c r="F29" s="137">
        <f>'Lamp I'!G30</f>
        <v>0</v>
      </c>
      <c r="G29" s="68">
        <f t="shared" si="0"/>
        <v>0</v>
      </c>
      <c r="H29" s="73">
        <f>G29-F29</f>
        <v>0</v>
      </c>
      <c r="I29" s="72"/>
    </row>
    <row r="30" spans="1:9" ht="15.75" x14ac:dyDescent="0.3">
      <c r="A30" s="93"/>
      <c r="B30" s="93"/>
      <c r="C30" s="93"/>
      <c r="D30" s="93"/>
      <c r="E30" s="101"/>
      <c r="F30" s="137">
        <f>'Lamp I'!G31</f>
        <v>0</v>
      </c>
      <c r="G30" s="68">
        <f t="shared" si="0"/>
        <v>0</v>
      </c>
      <c r="H30" s="73"/>
      <c r="I30" s="72"/>
    </row>
    <row r="31" spans="1:9" ht="15.75" x14ac:dyDescent="0.3">
      <c r="A31" s="93">
        <v>1</v>
      </c>
      <c r="B31" s="93">
        <v>2</v>
      </c>
      <c r="C31" s="93"/>
      <c r="D31" s="93"/>
      <c r="E31" s="101" t="s">
        <v>5</v>
      </c>
      <c r="F31" s="137">
        <f>'Lamp I'!G32</f>
        <v>1171257000</v>
      </c>
      <c r="G31" s="68">
        <f t="shared" si="0"/>
        <v>1171257000</v>
      </c>
      <c r="H31" s="73">
        <f>F31-G31</f>
        <v>0</v>
      </c>
      <c r="I31" s="72"/>
    </row>
    <row r="32" spans="1:9" ht="15.75" x14ac:dyDescent="0.3">
      <c r="A32" s="93">
        <v>1</v>
      </c>
      <c r="B32" s="93">
        <v>2</v>
      </c>
      <c r="C32" s="93">
        <v>1</v>
      </c>
      <c r="D32" s="93"/>
      <c r="E32" s="101" t="s">
        <v>6</v>
      </c>
      <c r="F32" s="137">
        <f>'Lamp I'!G33</f>
        <v>787613000</v>
      </c>
      <c r="G32" s="68">
        <f t="shared" si="0"/>
        <v>787613000</v>
      </c>
      <c r="H32" s="73">
        <f t="shared" ref="H32:H39" si="2">G32-F32</f>
        <v>0</v>
      </c>
      <c r="I32" s="72"/>
    </row>
    <row r="33" spans="1:9" ht="30" customHeight="1" x14ac:dyDescent="0.3">
      <c r="A33" s="93">
        <v>1</v>
      </c>
      <c r="B33" s="93">
        <v>2</v>
      </c>
      <c r="C33" s="93">
        <v>2</v>
      </c>
      <c r="D33" s="93"/>
      <c r="E33" s="102" t="s">
        <v>138</v>
      </c>
      <c r="F33" s="137">
        <f>'Lamp I'!G34</f>
        <v>25543000</v>
      </c>
      <c r="G33" s="68">
        <f t="shared" si="0"/>
        <v>25543000</v>
      </c>
      <c r="H33" s="75">
        <f t="shared" si="2"/>
        <v>0</v>
      </c>
      <c r="I33" s="76"/>
    </row>
    <row r="34" spans="1:9" ht="15.75" x14ac:dyDescent="0.3">
      <c r="A34" s="93">
        <v>1</v>
      </c>
      <c r="B34" s="93">
        <v>2</v>
      </c>
      <c r="C34" s="93">
        <v>3</v>
      </c>
      <c r="D34" s="93"/>
      <c r="E34" s="101" t="s">
        <v>7</v>
      </c>
      <c r="F34" s="137">
        <f>'Lamp I'!G35</f>
        <v>273101000</v>
      </c>
      <c r="G34" s="68">
        <f t="shared" si="0"/>
        <v>273101000</v>
      </c>
      <c r="H34" s="73">
        <f>F34-G34</f>
        <v>0</v>
      </c>
      <c r="I34" s="72"/>
    </row>
    <row r="35" spans="1:9" ht="15.75" x14ac:dyDescent="0.3">
      <c r="A35" s="93">
        <v>1</v>
      </c>
      <c r="B35" s="93">
        <v>2</v>
      </c>
      <c r="C35" s="93">
        <v>4</v>
      </c>
      <c r="D35" s="93"/>
      <c r="E35" s="102" t="s">
        <v>139</v>
      </c>
      <c r="F35" s="137">
        <f>'Lamp I'!G36</f>
        <v>35000000</v>
      </c>
      <c r="G35" s="68">
        <f t="shared" si="0"/>
        <v>35000000</v>
      </c>
      <c r="H35" s="73">
        <f t="shared" si="2"/>
        <v>0</v>
      </c>
      <c r="I35" s="72"/>
    </row>
    <row r="36" spans="1:9" ht="15.75" x14ac:dyDescent="0.3">
      <c r="A36" s="93">
        <v>1</v>
      </c>
      <c r="B36" s="93">
        <v>2</v>
      </c>
      <c r="C36" s="93">
        <v>4</v>
      </c>
      <c r="D36" s="93">
        <v>1</v>
      </c>
      <c r="E36" s="101" t="s">
        <v>217</v>
      </c>
      <c r="F36" s="137">
        <f>'Lamp I'!G37</f>
        <v>0</v>
      </c>
      <c r="G36" s="68">
        <f t="shared" si="0"/>
        <v>0</v>
      </c>
      <c r="H36" s="73">
        <f t="shared" si="2"/>
        <v>0</v>
      </c>
      <c r="I36" s="72"/>
    </row>
    <row r="37" spans="1:9" ht="30" x14ac:dyDescent="0.3">
      <c r="A37" s="93">
        <v>1</v>
      </c>
      <c r="B37" s="93">
        <v>2</v>
      </c>
      <c r="C37" s="93">
        <v>5</v>
      </c>
      <c r="D37" s="93"/>
      <c r="E37" s="102" t="s">
        <v>140</v>
      </c>
      <c r="F37" s="137">
        <f>'Lamp I'!G38</f>
        <v>50000000</v>
      </c>
      <c r="G37" s="68">
        <f t="shared" si="0"/>
        <v>50000000</v>
      </c>
      <c r="H37" s="73">
        <f t="shared" si="2"/>
        <v>0</v>
      </c>
      <c r="I37" s="72"/>
    </row>
    <row r="38" spans="1:9" ht="15.75" x14ac:dyDescent="0.3">
      <c r="A38" s="93">
        <v>1</v>
      </c>
      <c r="B38" s="93">
        <v>2</v>
      </c>
      <c r="C38" s="93">
        <v>5</v>
      </c>
      <c r="D38" s="93">
        <v>1</v>
      </c>
      <c r="E38" s="102" t="s">
        <v>274</v>
      </c>
      <c r="F38" s="137">
        <f>'Lamp I'!G39</f>
        <v>25000000</v>
      </c>
      <c r="G38" s="68">
        <f t="shared" si="0"/>
        <v>25000000</v>
      </c>
      <c r="H38" s="73">
        <f t="shared" si="2"/>
        <v>0</v>
      </c>
      <c r="I38" s="72"/>
    </row>
    <row r="39" spans="1:9" ht="15.75" x14ac:dyDescent="0.3">
      <c r="A39" s="93"/>
      <c r="B39" s="93"/>
      <c r="C39" s="93"/>
      <c r="D39" s="93"/>
      <c r="E39" s="103"/>
      <c r="F39" s="137">
        <f>'Lamp I'!G40</f>
        <v>0</v>
      </c>
      <c r="G39" s="68">
        <f t="shared" si="0"/>
        <v>0</v>
      </c>
      <c r="H39" s="73">
        <f t="shared" si="2"/>
        <v>0</v>
      </c>
      <c r="I39" s="72"/>
    </row>
    <row r="40" spans="1:9" ht="15.75" x14ac:dyDescent="0.3">
      <c r="A40" s="93">
        <v>1</v>
      </c>
      <c r="B40" s="93">
        <v>3</v>
      </c>
      <c r="C40" s="93"/>
      <c r="D40" s="93"/>
      <c r="E40" s="101" t="s">
        <v>141</v>
      </c>
      <c r="F40" s="137">
        <f>'Lamp I'!G41</f>
        <v>5564500</v>
      </c>
      <c r="G40" s="68">
        <f t="shared" si="0"/>
        <v>5564500</v>
      </c>
      <c r="H40" s="73"/>
      <c r="I40" s="72"/>
    </row>
    <row r="41" spans="1:9" ht="30" x14ac:dyDescent="0.3">
      <c r="A41" s="93">
        <v>1</v>
      </c>
      <c r="B41" s="93">
        <v>3</v>
      </c>
      <c r="C41" s="93">
        <v>1</v>
      </c>
      <c r="D41" s="93"/>
      <c r="E41" s="102" t="s">
        <v>142</v>
      </c>
      <c r="F41" s="137">
        <f>'Lamp I'!G42</f>
        <v>0</v>
      </c>
      <c r="G41" s="68">
        <f t="shared" si="0"/>
        <v>0</v>
      </c>
      <c r="H41" s="73">
        <f>G41-F41</f>
        <v>0</v>
      </c>
      <c r="I41" s="72"/>
    </row>
    <row r="42" spans="1:9" ht="28.5" customHeight="1" x14ac:dyDescent="0.3">
      <c r="A42" s="93">
        <v>1</v>
      </c>
      <c r="B42" s="93">
        <v>3</v>
      </c>
      <c r="C42" s="93">
        <v>2</v>
      </c>
      <c r="D42" s="93"/>
      <c r="E42" s="102" t="s">
        <v>275</v>
      </c>
      <c r="F42" s="137">
        <f>'Lamp I'!G43</f>
        <v>0</v>
      </c>
      <c r="G42" s="68">
        <f t="shared" si="0"/>
        <v>0</v>
      </c>
      <c r="H42" s="75">
        <f>G42-F42</f>
        <v>0</v>
      </c>
      <c r="I42" s="76"/>
    </row>
    <row r="43" spans="1:9" ht="15.75" x14ac:dyDescent="0.3">
      <c r="A43" s="93"/>
      <c r="B43" s="93"/>
      <c r="C43" s="93"/>
      <c r="D43" s="93"/>
      <c r="E43" s="103"/>
      <c r="F43" s="137">
        <f>'Lamp I'!G44</f>
        <v>0</v>
      </c>
      <c r="G43" s="68">
        <f t="shared" si="0"/>
        <v>0</v>
      </c>
      <c r="H43" s="73">
        <f>G43-F43</f>
        <v>0</v>
      </c>
      <c r="I43" s="72"/>
    </row>
    <row r="44" spans="1:9" ht="15.75" x14ac:dyDescent="0.3">
      <c r="A44" s="93"/>
      <c r="B44" s="93"/>
      <c r="C44" s="93"/>
      <c r="D44" s="93"/>
      <c r="E44" s="97" t="s">
        <v>8</v>
      </c>
      <c r="F44" s="137">
        <f>'Lamp I'!G45</f>
        <v>1289774500</v>
      </c>
      <c r="G44" s="68">
        <f t="shared" si="0"/>
        <v>1289774500</v>
      </c>
      <c r="H44" s="73"/>
      <c r="I44" s="72"/>
    </row>
    <row r="45" spans="1:9" ht="15.75" x14ac:dyDescent="0.3">
      <c r="A45" s="93"/>
      <c r="B45" s="93"/>
      <c r="C45" s="93"/>
      <c r="D45" s="93"/>
      <c r="E45" s="103"/>
      <c r="F45" s="137">
        <f>'Lamp I'!G46</f>
        <v>0</v>
      </c>
      <c r="G45" s="68">
        <f t="shared" si="0"/>
        <v>0</v>
      </c>
      <c r="H45" s="73">
        <f>F45-G45</f>
        <v>0</v>
      </c>
      <c r="I45" s="72"/>
    </row>
    <row r="46" spans="1:9" ht="15.75" x14ac:dyDescent="0.3">
      <c r="A46" s="96">
        <v>2</v>
      </c>
      <c r="B46" s="96"/>
      <c r="C46" s="96"/>
      <c r="D46" s="96"/>
      <c r="E46" s="97" t="s">
        <v>9</v>
      </c>
      <c r="F46" s="137">
        <f>'Lamp I'!G47</f>
        <v>1292774500</v>
      </c>
      <c r="G46" s="68">
        <f t="shared" si="0"/>
        <v>1292774500</v>
      </c>
      <c r="H46" s="73"/>
      <c r="I46" s="72"/>
    </row>
    <row r="47" spans="1:9" ht="30" x14ac:dyDescent="0.3">
      <c r="A47" s="96">
        <v>2</v>
      </c>
      <c r="B47" s="96">
        <v>1</v>
      </c>
      <c r="C47" s="96"/>
      <c r="D47" s="96"/>
      <c r="E47" s="104" t="s">
        <v>143</v>
      </c>
      <c r="F47" s="137">
        <f>'Lamp I'!G48</f>
        <v>237601089</v>
      </c>
      <c r="G47" s="68">
        <f t="shared" si="0"/>
        <v>237601089</v>
      </c>
      <c r="H47" s="73">
        <f>F47-G47</f>
        <v>0</v>
      </c>
      <c r="I47" s="72"/>
    </row>
    <row r="48" spans="1:9" ht="15.75" x14ac:dyDescent="0.3">
      <c r="A48" s="93">
        <v>2</v>
      </c>
      <c r="B48" s="93">
        <v>1</v>
      </c>
      <c r="C48" s="93">
        <v>1</v>
      </c>
      <c r="D48" s="93"/>
      <c r="E48" s="101" t="s">
        <v>10</v>
      </c>
      <c r="F48" s="137">
        <f>'Lamp I'!G49</f>
        <v>146121505</v>
      </c>
      <c r="G48" s="68">
        <f t="shared" si="0"/>
        <v>146121505</v>
      </c>
      <c r="H48" s="73">
        <f>F48-G48</f>
        <v>0</v>
      </c>
      <c r="I48" s="72"/>
    </row>
    <row r="49" spans="1:9" ht="30" x14ac:dyDescent="0.3">
      <c r="A49" s="93"/>
      <c r="B49" s="93"/>
      <c r="C49" s="93"/>
      <c r="D49" s="93"/>
      <c r="E49" s="106" t="s">
        <v>144</v>
      </c>
      <c r="F49" s="137">
        <f>'Lamp I'!G50</f>
        <v>95384000</v>
      </c>
      <c r="G49" s="68">
        <f t="shared" si="0"/>
        <v>95384000</v>
      </c>
      <c r="H49" s="73">
        <f>F49-G49</f>
        <v>0</v>
      </c>
      <c r="I49" s="72"/>
    </row>
    <row r="50" spans="1:9" ht="30" customHeight="1" x14ac:dyDescent="0.3">
      <c r="A50" s="93"/>
      <c r="B50" s="93"/>
      <c r="C50" s="93"/>
      <c r="D50" s="93"/>
      <c r="E50" s="108" t="s">
        <v>218</v>
      </c>
      <c r="F50" s="137">
        <f>'Lamp I'!G51</f>
        <v>17516000</v>
      </c>
      <c r="G50" s="68">
        <f t="shared" si="0"/>
        <v>17516000</v>
      </c>
      <c r="H50" s="75">
        <f t="shared" ref="H50:H59" si="3">G50-F50</f>
        <v>0</v>
      </c>
      <c r="I50" s="76"/>
    </row>
    <row r="51" spans="1:9" ht="30" x14ac:dyDescent="0.3">
      <c r="A51" s="93"/>
      <c r="B51" s="93"/>
      <c r="C51" s="93"/>
      <c r="D51" s="93"/>
      <c r="E51" s="106" t="s">
        <v>145</v>
      </c>
      <c r="F51" s="137">
        <f>'Lamp I'!G52</f>
        <v>12000000</v>
      </c>
      <c r="G51" s="68">
        <f t="shared" si="0"/>
        <v>12000000</v>
      </c>
      <c r="H51" s="73">
        <f t="shared" si="3"/>
        <v>0</v>
      </c>
      <c r="I51" s="72"/>
    </row>
    <row r="52" spans="1:9" ht="29.25" customHeight="1" x14ac:dyDescent="0.3">
      <c r="A52" s="93"/>
      <c r="B52" s="93"/>
      <c r="C52" s="93"/>
      <c r="D52" s="93"/>
      <c r="E52" s="108" t="s">
        <v>276</v>
      </c>
      <c r="F52" s="137">
        <f>'Lamp I'!G53</f>
        <v>3000000</v>
      </c>
      <c r="G52" s="68">
        <f t="shared" si="0"/>
        <v>3000000</v>
      </c>
      <c r="H52" s="73">
        <f t="shared" si="3"/>
        <v>0</v>
      </c>
      <c r="I52" s="72"/>
    </row>
    <row r="53" spans="1:9" ht="30.75" customHeight="1" x14ac:dyDescent="0.3">
      <c r="A53" s="93"/>
      <c r="B53" s="93"/>
      <c r="C53" s="93"/>
      <c r="D53" s="93"/>
      <c r="E53" s="108" t="s">
        <v>146</v>
      </c>
      <c r="F53" s="137">
        <f>'Lamp I'!G54</f>
        <v>1397100</v>
      </c>
      <c r="G53" s="68">
        <f t="shared" si="0"/>
        <v>1397100</v>
      </c>
      <c r="H53" s="73">
        <f t="shared" si="3"/>
        <v>0</v>
      </c>
      <c r="I53" s="72"/>
    </row>
    <row r="54" spans="1:9" ht="15.75" x14ac:dyDescent="0.3">
      <c r="A54" s="93"/>
      <c r="B54" s="93"/>
      <c r="C54" s="93"/>
      <c r="D54" s="93"/>
      <c r="E54" s="103" t="s">
        <v>147</v>
      </c>
      <c r="F54" s="137">
        <f>'Lamp I'!G55</f>
        <v>11448000</v>
      </c>
      <c r="G54" s="68">
        <f t="shared" si="0"/>
        <v>11448000</v>
      </c>
      <c r="H54" s="73">
        <f t="shared" si="3"/>
        <v>0</v>
      </c>
      <c r="I54" s="72"/>
    </row>
    <row r="55" spans="1:9" ht="15.75" x14ac:dyDescent="0.3">
      <c r="A55" s="93"/>
      <c r="B55" s="93"/>
      <c r="C55" s="93"/>
      <c r="D55" s="93"/>
      <c r="E55" s="108" t="s">
        <v>277</v>
      </c>
      <c r="F55" s="137">
        <f>'Lamp I'!G56</f>
        <v>2866405</v>
      </c>
      <c r="G55" s="68">
        <f t="shared" si="0"/>
        <v>2866405</v>
      </c>
      <c r="H55" s="73">
        <f>F55-G55</f>
        <v>0</v>
      </c>
      <c r="I55" s="72"/>
    </row>
    <row r="56" spans="1:9" ht="15.75" x14ac:dyDescent="0.3">
      <c r="A56" s="93"/>
      <c r="B56" s="93"/>
      <c r="C56" s="93"/>
      <c r="D56" s="93"/>
      <c r="E56" s="106" t="s">
        <v>278</v>
      </c>
      <c r="F56" s="137">
        <f>'Lamp I'!G57</f>
        <v>2510000</v>
      </c>
      <c r="G56" s="68">
        <f t="shared" si="0"/>
        <v>2510000</v>
      </c>
      <c r="H56" s="73">
        <f>F56-G56</f>
        <v>0</v>
      </c>
      <c r="I56" s="72"/>
    </row>
    <row r="57" spans="1:9" ht="15.75" x14ac:dyDescent="0.3">
      <c r="A57" s="93"/>
      <c r="B57" s="93"/>
      <c r="C57" s="93"/>
      <c r="D57" s="93"/>
      <c r="E57" s="103"/>
      <c r="F57" s="137">
        <f>'Lamp I'!G58</f>
        <v>0</v>
      </c>
      <c r="G57" s="68">
        <f t="shared" si="0"/>
        <v>0</v>
      </c>
      <c r="H57" s="73">
        <f t="shared" si="3"/>
        <v>0</v>
      </c>
      <c r="I57" s="72"/>
    </row>
    <row r="58" spans="1:9" ht="30" customHeight="1" x14ac:dyDescent="0.3">
      <c r="A58" s="93">
        <v>2</v>
      </c>
      <c r="B58" s="93">
        <v>1</v>
      </c>
      <c r="C58" s="93">
        <v>2</v>
      </c>
      <c r="D58" s="93"/>
      <c r="E58" s="101" t="s">
        <v>11</v>
      </c>
      <c r="F58" s="137">
        <f>'Lamp I'!G59</f>
        <v>39429584</v>
      </c>
      <c r="G58" s="68">
        <f t="shared" si="0"/>
        <v>39429584</v>
      </c>
      <c r="H58" s="75">
        <f t="shared" si="3"/>
        <v>0</v>
      </c>
      <c r="I58" s="76"/>
    </row>
    <row r="59" spans="1:9" ht="15.75" x14ac:dyDescent="0.3">
      <c r="A59" s="93">
        <v>2</v>
      </c>
      <c r="B59" s="93">
        <v>1</v>
      </c>
      <c r="C59" s="93">
        <v>2</v>
      </c>
      <c r="D59" s="93">
        <v>2</v>
      </c>
      <c r="E59" s="101" t="s">
        <v>12</v>
      </c>
      <c r="F59" s="137">
        <f>'Lamp I'!G60</f>
        <v>0</v>
      </c>
      <c r="G59" s="68">
        <f t="shared" si="0"/>
        <v>0</v>
      </c>
      <c r="H59" s="75">
        <f t="shared" si="3"/>
        <v>0</v>
      </c>
      <c r="I59" s="76"/>
    </row>
    <row r="60" spans="1:9" ht="15.75" x14ac:dyDescent="0.3">
      <c r="A60" s="93"/>
      <c r="B60" s="93"/>
      <c r="C60" s="93"/>
      <c r="D60" s="93"/>
      <c r="E60" s="103" t="s">
        <v>148</v>
      </c>
      <c r="F60" s="137">
        <f>'Lamp I'!G61</f>
        <v>1797284</v>
      </c>
      <c r="G60" s="68">
        <f t="shared" si="0"/>
        <v>1797284</v>
      </c>
      <c r="H60" s="73"/>
      <c r="I60" s="72"/>
    </row>
    <row r="61" spans="1:9" ht="15.75" x14ac:dyDescent="0.3">
      <c r="A61" s="93"/>
      <c r="B61" s="93"/>
      <c r="C61" s="93"/>
      <c r="D61" s="93"/>
      <c r="E61" s="103" t="s">
        <v>149</v>
      </c>
      <c r="F61" s="137">
        <f>'Lamp I'!G62</f>
        <v>900000</v>
      </c>
      <c r="G61" s="68">
        <f t="shared" si="0"/>
        <v>900000</v>
      </c>
      <c r="H61" s="73">
        <f t="shared" ref="H61:H81" si="4">G61-F61</f>
        <v>0</v>
      </c>
      <c r="I61" s="72"/>
    </row>
    <row r="62" spans="1:9" ht="30" x14ac:dyDescent="0.3">
      <c r="A62" s="93"/>
      <c r="B62" s="93"/>
      <c r="C62" s="93"/>
      <c r="D62" s="93"/>
      <c r="E62" s="108" t="s">
        <v>279</v>
      </c>
      <c r="F62" s="137">
        <f>'Lamp I'!G63</f>
        <v>5250000</v>
      </c>
      <c r="G62" s="68">
        <f t="shared" si="0"/>
        <v>5250000</v>
      </c>
      <c r="H62" s="73">
        <f t="shared" si="4"/>
        <v>0</v>
      </c>
      <c r="I62" s="72"/>
    </row>
    <row r="63" spans="1:9" ht="15.75" x14ac:dyDescent="0.3">
      <c r="A63" s="93"/>
      <c r="B63" s="93"/>
      <c r="C63" s="93"/>
      <c r="D63" s="93"/>
      <c r="E63" s="103" t="s">
        <v>150</v>
      </c>
      <c r="F63" s="137">
        <f>'Lamp I'!G64</f>
        <v>5915000</v>
      </c>
      <c r="G63" s="68">
        <f t="shared" si="0"/>
        <v>5915000</v>
      </c>
      <c r="H63" s="73">
        <f t="shared" si="4"/>
        <v>0</v>
      </c>
      <c r="I63" s="72"/>
    </row>
    <row r="64" spans="1:9" ht="15.75" x14ac:dyDescent="0.3">
      <c r="A64" s="93"/>
      <c r="B64" s="93"/>
      <c r="C64" s="93"/>
      <c r="D64" s="93"/>
      <c r="E64" s="103" t="s">
        <v>151</v>
      </c>
      <c r="F64" s="137">
        <f>'Lamp I'!G65</f>
        <v>3000000</v>
      </c>
      <c r="G64" s="68">
        <f t="shared" si="0"/>
        <v>3000000</v>
      </c>
      <c r="H64" s="73">
        <f t="shared" si="4"/>
        <v>0</v>
      </c>
      <c r="I64" s="72"/>
    </row>
    <row r="65" spans="1:9" ht="15.75" x14ac:dyDescent="0.3">
      <c r="A65" s="93"/>
      <c r="B65" s="93"/>
      <c r="C65" s="93"/>
      <c r="D65" s="93"/>
      <c r="E65" s="103" t="s">
        <v>152</v>
      </c>
      <c r="F65" s="137">
        <f>'Lamp I'!G66</f>
        <v>256000</v>
      </c>
      <c r="G65" s="68">
        <f t="shared" si="0"/>
        <v>256000</v>
      </c>
      <c r="H65" s="73">
        <f t="shared" si="4"/>
        <v>0</v>
      </c>
      <c r="I65" s="72"/>
    </row>
    <row r="66" spans="1:9" ht="15.75" x14ac:dyDescent="0.3">
      <c r="A66" s="93"/>
      <c r="B66" s="93"/>
      <c r="C66" s="93"/>
      <c r="D66" s="93"/>
      <c r="E66" s="108" t="s">
        <v>280</v>
      </c>
      <c r="F66" s="137">
        <f>'Lamp I'!G67</f>
        <v>3000000</v>
      </c>
      <c r="G66" s="68">
        <f t="shared" si="0"/>
        <v>3000000</v>
      </c>
      <c r="H66" s="73">
        <f t="shared" si="4"/>
        <v>0</v>
      </c>
      <c r="I66" s="72"/>
    </row>
    <row r="67" spans="1:9" ht="15.75" x14ac:dyDescent="0.3">
      <c r="A67" s="93"/>
      <c r="B67" s="93"/>
      <c r="C67" s="93"/>
      <c r="D67" s="93"/>
      <c r="E67" s="103" t="s">
        <v>153</v>
      </c>
      <c r="F67" s="137">
        <f>'Lamp I'!G68</f>
        <v>5564500</v>
      </c>
      <c r="G67" s="68">
        <f t="shared" si="0"/>
        <v>5564500</v>
      </c>
      <c r="H67" s="73">
        <f t="shared" si="4"/>
        <v>0</v>
      </c>
      <c r="I67" s="72"/>
    </row>
    <row r="68" spans="1:9" ht="15.75" x14ac:dyDescent="0.3">
      <c r="A68" s="93"/>
      <c r="B68" s="93"/>
      <c r="C68" s="93"/>
      <c r="D68" s="93"/>
      <c r="E68" s="103" t="s">
        <v>154</v>
      </c>
      <c r="F68" s="137">
        <f>'Lamp I'!G69</f>
        <v>3000000</v>
      </c>
      <c r="G68" s="68">
        <f t="shared" si="0"/>
        <v>3000000</v>
      </c>
      <c r="H68" s="73">
        <f t="shared" si="4"/>
        <v>0</v>
      </c>
      <c r="I68" s="72"/>
    </row>
    <row r="69" spans="1:9" ht="15.75" x14ac:dyDescent="0.3">
      <c r="A69" s="93"/>
      <c r="B69" s="93"/>
      <c r="C69" s="93"/>
      <c r="D69" s="93"/>
      <c r="E69" s="103" t="s">
        <v>281</v>
      </c>
      <c r="F69" s="137">
        <f>'Lamp I'!G70</f>
        <v>9468000</v>
      </c>
      <c r="G69" s="68">
        <f t="shared" si="0"/>
        <v>9468000</v>
      </c>
      <c r="H69" s="73">
        <f t="shared" si="4"/>
        <v>0</v>
      </c>
      <c r="I69" s="72"/>
    </row>
    <row r="70" spans="1:9" ht="15.75" x14ac:dyDescent="0.3">
      <c r="A70" s="93">
        <v>2</v>
      </c>
      <c r="B70" s="93">
        <v>1</v>
      </c>
      <c r="C70" s="93">
        <v>2</v>
      </c>
      <c r="D70" s="93">
        <v>3</v>
      </c>
      <c r="E70" s="101" t="s">
        <v>155</v>
      </c>
      <c r="F70" s="137">
        <f>'Lamp I'!G71</f>
        <v>0</v>
      </c>
      <c r="G70" s="68">
        <f t="shared" si="0"/>
        <v>0</v>
      </c>
      <c r="H70" s="73">
        <f t="shared" si="4"/>
        <v>0</v>
      </c>
      <c r="I70" s="72"/>
    </row>
    <row r="71" spans="1:9" ht="15.75" x14ac:dyDescent="0.3">
      <c r="A71" s="93"/>
      <c r="B71" s="93"/>
      <c r="C71" s="93"/>
      <c r="D71" s="93"/>
      <c r="E71" s="103" t="s">
        <v>282</v>
      </c>
      <c r="F71" s="137">
        <f>'Lamp I'!G72</f>
        <v>1278800</v>
      </c>
      <c r="G71" s="68">
        <f t="shared" si="0"/>
        <v>1278800</v>
      </c>
      <c r="H71" s="73">
        <f t="shared" si="4"/>
        <v>0</v>
      </c>
      <c r="I71" s="72"/>
    </row>
    <row r="72" spans="1:9" ht="15.75" x14ac:dyDescent="0.3">
      <c r="A72" s="93"/>
      <c r="B72" s="93"/>
      <c r="C72" s="93"/>
      <c r="D72" s="93"/>
      <c r="E72" s="103"/>
      <c r="F72" s="137">
        <f>'Lamp I'!G73</f>
        <v>0</v>
      </c>
      <c r="G72" s="68">
        <f t="shared" si="0"/>
        <v>0</v>
      </c>
      <c r="H72" s="73">
        <f t="shared" si="4"/>
        <v>0</v>
      </c>
      <c r="I72" s="72"/>
    </row>
    <row r="73" spans="1:9" ht="15.75" x14ac:dyDescent="0.3">
      <c r="A73" s="93">
        <v>2</v>
      </c>
      <c r="B73" s="93">
        <v>1</v>
      </c>
      <c r="C73" s="93">
        <v>3</v>
      </c>
      <c r="D73" s="93"/>
      <c r="E73" s="101" t="s">
        <v>156</v>
      </c>
      <c r="F73" s="137">
        <f>'Lamp I'!G74</f>
        <v>4500000</v>
      </c>
      <c r="G73" s="68">
        <f t="shared" si="0"/>
        <v>4500000</v>
      </c>
      <c r="H73" s="73">
        <f t="shared" si="4"/>
        <v>0</v>
      </c>
      <c r="I73" s="72"/>
    </row>
    <row r="74" spans="1:9" ht="15.75" x14ac:dyDescent="0.3">
      <c r="A74" s="93">
        <v>2</v>
      </c>
      <c r="B74" s="93">
        <v>1</v>
      </c>
      <c r="C74" s="93">
        <v>3</v>
      </c>
      <c r="D74" s="93">
        <v>2</v>
      </c>
      <c r="E74" s="101" t="s">
        <v>12</v>
      </c>
      <c r="F74" s="137">
        <f>'Lamp I'!G75</f>
        <v>0</v>
      </c>
      <c r="G74" s="68">
        <f t="shared" si="0"/>
        <v>0</v>
      </c>
      <c r="H74" s="73">
        <f t="shared" si="4"/>
        <v>0</v>
      </c>
      <c r="I74" s="72"/>
    </row>
    <row r="75" spans="1:9" ht="15.75" x14ac:dyDescent="0.3">
      <c r="A75" s="93"/>
      <c r="B75" s="93"/>
      <c r="C75" s="93"/>
      <c r="D75" s="93"/>
      <c r="E75" s="103" t="s">
        <v>157</v>
      </c>
      <c r="F75" s="137">
        <f>'Lamp I'!G76</f>
        <v>330000</v>
      </c>
      <c r="G75" s="68">
        <f t="shared" si="0"/>
        <v>330000</v>
      </c>
      <c r="H75" s="73">
        <f t="shared" si="4"/>
        <v>0</v>
      </c>
      <c r="I75" s="72"/>
    </row>
    <row r="76" spans="1:9" ht="15.75" x14ac:dyDescent="0.3">
      <c r="A76" s="93"/>
      <c r="B76" s="93"/>
      <c r="C76" s="93"/>
      <c r="D76" s="93"/>
      <c r="E76" s="103" t="s">
        <v>158</v>
      </c>
      <c r="F76" s="137">
        <f>'Lamp I'!G77</f>
        <v>170000</v>
      </c>
      <c r="G76" s="68">
        <f t="shared" si="0"/>
        <v>170000</v>
      </c>
      <c r="H76" s="73">
        <f t="shared" si="4"/>
        <v>0</v>
      </c>
      <c r="I76" s="72"/>
    </row>
    <row r="77" spans="1:9" ht="15.75" x14ac:dyDescent="0.3">
      <c r="A77" s="93"/>
      <c r="B77" s="93"/>
      <c r="C77" s="93"/>
      <c r="D77" s="93"/>
      <c r="E77" s="103" t="s">
        <v>159</v>
      </c>
      <c r="F77" s="137">
        <f>'Lamp I'!G78</f>
        <v>1650000</v>
      </c>
      <c r="G77" s="68">
        <f t="shared" si="0"/>
        <v>1650000</v>
      </c>
      <c r="H77" s="73">
        <f t="shared" si="4"/>
        <v>0</v>
      </c>
      <c r="I77" s="72"/>
    </row>
    <row r="78" spans="1:9" ht="15.75" x14ac:dyDescent="0.3">
      <c r="A78" s="93"/>
      <c r="B78" s="93"/>
      <c r="C78" s="93"/>
      <c r="D78" s="93"/>
      <c r="E78" s="103" t="s">
        <v>179</v>
      </c>
      <c r="F78" s="137">
        <f>'Lamp I'!G79</f>
        <v>850000</v>
      </c>
      <c r="G78" s="68">
        <f t="shared" si="0"/>
        <v>850000</v>
      </c>
      <c r="H78" s="77">
        <f t="shared" si="4"/>
        <v>0</v>
      </c>
      <c r="I78" s="78"/>
    </row>
    <row r="79" spans="1:9" ht="15.75" x14ac:dyDescent="0.3">
      <c r="A79" s="93"/>
      <c r="B79" s="93"/>
      <c r="C79" s="93"/>
      <c r="D79" s="93"/>
      <c r="E79" s="103" t="s">
        <v>150</v>
      </c>
      <c r="F79" s="137">
        <f>'Lamp I'!G80</f>
        <v>1500000</v>
      </c>
      <c r="G79" s="68">
        <f t="shared" si="0"/>
        <v>1500000</v>
      </c>
      <c r="H79" s="73">
        <f t="shared" si="4"/>
        <v>0</v>
      </c>
      <c r="I79" s="72"/>
    </row>
    <row r="80" spans="1:9" ht="15.75" x14ac:dyDescent="0.3">
      <c r="A80" s="93"/>
      <c r="B80" s="93"/>
      <c r="C80" s="93"/>
      <c r="D80" s="93"/>
      <c r="E80" s="103"/>
      <c r="F80" s="137">
        <f>'Lamp I'!G81</f>
        <v>0</v>
      </c>
      <c r="G80" s="68">
        <f t="shared" si="0"/>
        <v>0</v>
      </c>
      <c r="H80" s="73">
        <f t="shared" si="4"/>
        <v>0</v>
      </c>
      <c r="I80" s="72"/>
    </row>
    <row r="81" spans="1:9" ht="15.75" x14ac:dyDescent="0.3">
      <c r="A81" s="93">
        <v>2</v>
      </c>
      <c r="B81" s="93">
        <v>1</v>
      </c>
      <c r="C81" s="93">
        <v>4</v>
      </c>
      <c r="D81" s="93"/>
      <c r="E81" s="101" t="s">
        <v>161</v>
      </c>
      <c r="F81" s="137">
        <f>'Lamp I'!G82</f>
        <v>20250000</v>
      </c>
      <c r="G81" s="68">
        <f t="shared" ref="G81:G144" si="5">F81</f>
        <v>20250000</v>
      </c>
      <c r="H81" s="73">
        <f t="shared" si="4"/>
        <v>0</v>
      </c>
      <c r="I81" s="72"/>
    </row>
    <row r="82" spans="1:9" ht="15.75" x14ac:dyDescent="0.3">
      <c r="A82" s="93">
        <v>2</v>
      </c>
      <c r="B82" s="93">
        <v>1</v>
      </c>
      <c r="C82" s="93">
        <v>4</v>
      </c>
      <c r="D82" s="93">
        <v>2</v>
      </c>
      <c r="E82" s="101" t="s">
        <v>12</v>
      </c>
      <c r="F82" s="137">
        <f>'Lamp I'!G83</f>
        <v>0</v>
      </c>
      <c r="G82" s="68">
        <f t="shared" si="5"/>
        <v>0</v>
      </c>
      <c r="H82" s="73"/>
      <c r="I82" s="72"/>
    </row>
    <row r="83" spans="1:9" ht="15.75" x14ac:dyDescent="0.3">
      <c r="A83" s="93"/>
      <c r="B83" s="93"/>
      <c r="C83" s="93"/>
      <c r="D83" s="93"/>
      <c r="E83" s="103" t="s">
        <v>159</v>
      </c>
      <c r="F83" s="137">
        <f>'Lamp I'!G84</f>
        <v>2700000</v>
      </c>
      <c r="G83" s="68">
        <f t="shared" si="5"/>
        <v>2700000</v>
      </c>
      <c r="H83" s="73">
        <f t="shared" ref="H83:H89" si="6">G83-F83</f>
        <v>0</v>
      </c>
      <c r="I83" s="72"/>
    </row>
    <row r="84" spans="1:9" ht="15.75" x14ac:dyDescent="0.3">
      <c r="A84" s="93"/>
      <c r="B84" s="93"/>
      <c r="C84" s="93"/>
      <c r="D84" s="93"/>
      <c r="E84" s="103" t="s">
        <v>219</v>
      </c>
      <c r="F84" s="137">
        <f>'Lamp I'!G85</f>
        <v>17550000</v>
      </c>
      <c r="G84" s="68">
        <f t="shared" si="5"/>
        <v>17550000</v>
      </c>
      <c r="H84" s="73">
        <f t="shared" si="6"/>
        <v>0</v>
      </c>
      <c r="I84" s="72"/>
    </row>
    <row r="85" spans="1:9" ht="15.75" x14ac:dyDescent="0.3">
      <c r="A85" s="93"/>
      <c r="B85" s="93"/>
      <c r="C85" s="93"/>
      <c r="D85" s="93"/>
      <c r="E85" s="103"/>
      <c r="F85" s="137">
        <f>'Lamp I'!G86</f>
        <v>0</v>
      </c>
      <c r="G85" s="68">
        <f t="shared" si="5"/>
        <v>0</v>
      </c>
      <c r="H85" s="73">
        <f t="shared" si="6"/>
        <v>0</v>
      </c>
      <c r="I85" s="72"/>
    </row>
    <row r="86" spans="1:9" ht="15.75" x14ac:dyDescent="0.3">
      <c r="A86" s="93">
        <v>2</v>
      </c>
      <c r="B86" s="93">
        <v>1</v>
      </c>
      <c r="C86" s="93">
        <v>5</v>
      </c>
      <c r="D86" s="93"/>
      <c r="E86" s="103" t="s">
        <v>162</v>
      </c>
      <c r="F86" s="137">
        <f>'Lamp I'!G87</f>
        <v>2700000</v>
      </c>
      <c r="G86" s="68">
        <f t="shared" si="5"/>
        <v>2700000</v>
      </c>
      <c r="H86" s="73">
        <f t="shared" si="6"/>
        <v>0</v>
      </c>
      <c r="I86" s="72"/>
    </row>
    <row r="87" spans="1:9" ht="15.75" x14ac:dyDescent="0.3">
      <c r="A87" s="93">
        <v>2</v>
      </c>
      <c r="B87" s="93">
        <v>1</v>
      </c>
      <c r="C87" s="93">
        <v>5</v>
      </c>
      <c r="D87" s="93">
        <v>2</v>
      </c>
      <c r="E87" s="103" t="s">
        <v>12</v>
      </c>
      <c r="F87" s="137">
        <f>'Lamp I'!G88</f>
        <v>0</v>
      </c>
      <c r="G87" s="68">
        <f t="shared" si="5"/>
        <v>0</v>
      </c>
      <c r="H87" s="73">
        <f t="shared" si="6"/>
        <v>0</v>
      </c>
      <c r="I87" s="72"/>
    </row>
    <row r="88" spans="1:9" ht="15.75" x14ac:dyDescent="0.3">
      <c r="A88" s="93"/>
      <c r="B88" s="93"/>
      <c r="C88" s="93"/>
      <c r="D88" s="93"/>
      <c r="E88" s="103" t="s">
        <v>157</v>
      </c>
      <c r="F88" s="137">
        <f>'Lamp I'!G89</f>
        <v>100000</v>
      </c>
      <c r="G88" s="68">
        <f t="shared" si="5"/>
        <v>100000</v>
      </c>
      <c r="H88" s="73">
        <f t="shared" si="6"/>
        <v>0</v>
      </c>
      <c r="I88" s="72"/>
    </row>
    <row r="89" spans="1:9" ht="15.75" x14ac:dyDescent="0.3">
      <c r="A89" s="93"/>
      <c r="B89" s="93"/>
      <c r="C89" s="93"/>
      <c r="D89" s="93"/>
      <c r="E89" s="103" t="s">
        <v>158</v>
      </c>
      <c r="F89" s="137">
        <f>'Lamp I'!G90</f>
        <v>40000</v>
      </c>
      <c r="G89" s="68">
        <f t="shared" si="5"/>
        <v>40000</v>
      </c>
      <c r="H89" s="73">
        <f t="shared" si="6"/>
        <v>0</v>
      </c>
      <c r="I89" s="72"/>
    </row>
    <row r="90" spans="1:9" ht="15.75" x14ac:dyDescent="0.3">
      <c r="A90" s="93"/>
      <c r="B90" s="93"/>
      <c r="C90" s="93"/>
      <c r="D90" s="93"/>
      <c r="E90" s="103" t="s">
        <v>160</v>
      </c>
      <c r="F90" s="137">
        <f>'Lamp I'!G91</f>
        <v>2500000</v>
      </c>
      <c r="G90" s="68">
        <f t="shared" si="5"/>
        <v>2500000</v>
      </c>
      <c r="H90" s="73"/>
      <c r="I90" s="72"/>
    </row>
    <row r="91" spans="1:9" ht="15.75" x14ac:dyDescent="0.3">
      <c r="A91" s="93"/>
      <c r="B91" s="93"/>
      <c r="C91" s="93"/>
      <c r="D91" s="93"/>
      <c r="E91" s="103" t="s">
        <v>150</v>
      </c>
      <c r="F91" s="137">
        <f>'Lamp I'!G92</f>
        <v>60000</v>
      </c>
      <c r="G91" s="68">
        <f t="shared" si="5"/>
        <v>60000</v>
      </c>
      <c r="H91" s="73">
        <f t="shared" ref="H91:H97" si="7">G91-F91</f>
        <v>0</v>
      </c>
      <c r="I91" s="72"/>
    </row>
    <row r="92" spans="1:9" ht="15.75" x14ac:dyDescent="0.3">
      <c r="A92" s="93"/>
      <c r="B92" s="93"/>
      <c r="C92" s="93"/>
      <c r="D92" s="93"/>
      <c r="E92" s="103"/>
      <c r="F92" s="137">
        <f>'Lamp I'!G93</f>
        <v>0</v>
      </c>
      <c r="G92" s="68">
        <f t="shared" si="5"/>
        <v>0</v>
      </c>
      <c r="H92" s="73">
        <f t="shared" si="7"/>
        <v>0</v>
      </c>
      <c r="I92" s="72"/>
    </row>
    <row r="93" spans="1:9" ht="15.75" x14ac:dyDescent="0.3">
      <c r="A93" s="93">
        <v>2</v>
      </c>
      <c r="B93" s="93">
        <v>1</v>
      </c>
      <c r="C93" s="93">
        <v>6</v>
      </c>
      <c r="D93" s="93"/>
      <c r="E93" s="103" t="s">
        <v>163</v>
      </c>
      <c r="F93" s="137">
        <f>'Lamp I'!G94</f>
        <v>2700000</v>
      </c>
      <c r="G93" s="68">
        <f t="shared" si="5"/>
        <v>2700000</v>
      </c>
      <c r="H93" s="73">
        <f t="shared" si="7"/>
        <v>0</v>
      </c>
      <c r="I93" s="72"/>
    </row>
    <row r="94" spans="1:9" ht="15.75" x14ac:dyDescent="0.3">
      <c r="A94" s="93">
        <v>2</v>
      </c>
      <c r="B94" s="93">
        <v>1</v>
      </c>
      <c r="C94" s="93">
        <v>6</v>
      </c>
      <c r="D94" s="93">
        <v>2</v>
      </c>
      <c r="E94" s="103" t="s">
        <v>12</v>
      </c>
      <c r="F94" s="137">
        <f>'Lamp I'!G95</f>
        <v>0</v>
      </c>
      <c r="G94" s="68">
        <f t="shared" si="5"/>
        <v>0</v>
      </c>
      <c r="H94" s="73">
        <f t="shared" si="7"/>
        <v>0</v>
      </c>
      <c r="I94" s="72"/>
    </row>
    <row r="95" spans="1:9" ht="15.75" x14ac:dyDescent="0.3">
      <c r="A95" s="93"/>
      <c r="B95" s="93"/>
      <c r="C95" s="93"/>
      <c r="D95" s="93"/>
      <c r="E95" s="103" t="s">
        <v>157</v>
      </c>
      <c r="F95" s="137">
        <f>'Lamp I'!G96</f>
        <v>80000</v>
      </c>
      <c r="G95" s="68">
        <f t="shared" si="5"/>
        <v>80000</v>
      </c>
      <c r="H95" s="73">
        <f t="shared" si="7"/>
        <v>0</v>
      </c>
      <c r="I95" s="72"/>
    </row>
    <row r="96" spans="1:9" ht="15.75" x14ac:dyDescent="0.3">
      <c r="A96" s="93"/>
      <c r="B96" s="93"/>
      <c r="C96" s="93"/>
      <c r="D96" s="93"/>
      <c r="E96" s="103" t="s">
        <v>158</v>
      </c>
      <c r="F96" s="137">
        <f>'Lamp I'!G97</f>
        <v>50000</v>
      </c>
      <c r="G96" s="68">
        <f t="shared" si="5"/>
        <v>50000</v>
      </c>
      <c r="H96" s="73">
        <f t="shared" si="7"/>
        <v>0</v>
      </c>
      <c r="I96" s="72"/>
    </row>
    <row r="97" spans="1:9" ht="15.75" x14ac:dyDescent="0.3">
      <c r="A97" s="93"/>
      <c r="B97" s="93"/>
      <c r="C97" s="93"/>
      <c r="D97" s="93"/>
      <c r="E97" s="103" t="s">
        <v>160</v>
      </c>
      <c r="F97" s="137">
        <f>'Lamp I'!G98</f>
        <v>2450000</v>
      </c>
      <c r="G97" s="68">
        <f t="shared" si="5"/>
        <v>2450000</v>
      </c>
      <c r="H97" s="73">
        <f t="shared" si="7"/>
        <v>0</v>
      </c>
      <c r="I97" s="72"/>
    </row>
    <row r="98" spans="1:9" ht="15.75" x14ac:dyDescent="0.3">
      <c r="A98" s="93"/>
      <c r="B98" s="93"/>
      <c r="C98" s="93"/>
      <c r="D98" s="93"/>
      <c r="E98" s="103" t="s">
        <v>150</v>
      </c>
      <c r="F98" s="137">
        <f>'Lamp I'!G99</f>
        <v>120000</v>
      </c>
      <c r="G98" s="68">
        <f t="shared" si="5"/>
        <v>120000</v>
      </c>
      <c r="H98" s="73"/>
      <c r="I98" s="72"/>
    </row>
    <row r="99" spans="1:9" ht="15.75" x14ac:dyDescent="0.3">
      <c r="A99" s="93"/>
      <c r="B99" s="93"/>
      <c r="C99" s="93"/>
      <c r="D99" s="93"/>
      <c r="E99" s="103"/>
      <c r="F99" s="137">
        <f>'Lamp I'!G100</f>
        <v>0</v>
      </c>
      <c r="G99" s="68">
        <f t="shared" si="5"/>
        <v>0</v>
      </c>
      <c r="H99" s="73">
        <f t="shared" ref="H99:H105" si="8">G99-F99</f>
        <v>0</v>
      </c>
      <c r="I99" s="72"/>
    </row>
    <row r="100" spans="1:9" ht="30" x14ac:dyDescent="0.3">
      <c r="A100" s="93">
        <v>2</v>
      </c>
      <c r="B100" s="93">
        <v>1</v>
      </c>
      <c r="C100" s="93">
        <v>7</v>
      </c>
      <c r="D100" s="93"/>
      <c r="E100" s="108" t="s">
        <v>164</v>
      </c>
      <c r="F100" s="137">
        <f>'Lamp I'!G101</f>
        <v>10500000</v>
      </c>
      <c r="G100" s="68">
        <f t="shared" si="5"/>
        <v>10500000</v>
      </c>
      <c r="H100" s="73">
        <f t="shared" si="8"/>
        <v>0</v>
      </c>
      <c r="I100" s="72"/>
    </row>
    <row r="101" spans="1:9" ht="15.75" x14ac:dyDescent="0.3">
      <c r="A101" s="93">
        <v>2</v>
      </c>
      <c r="B101" s="93">
        <v>1</v>
      </c>
      <c r="C101" s="93">
        <v>7</v>
      </c>
      <c r="D101" s="93">
        <v>2</v>
      </c>
      <c r="E101" s="103" t="s">
        <v>12</v>
      </c>
      <c r="F101" s="137">
        <f>'Lamp I'!G102</f>
        <v>0</v>
      </c>
      <c r="G101" s="68">
        <f t="shared" si="5"/>
        <v>0</v>
      </c>
      <c r="H101" s="73">
        <f t="shared" si="8"/>
        <v>0</v>
      </c>
      <c r="I101" s="72"/>
    </row>
    <row r="102" spans="1:9" ht="15.75" x14ac:dyDescent="0.3">
      <c r="A102" s="93"/>
      <c r="B102" s="93"/>
      <c r="C102" s="93"/>
      <c r="D102" s="93"/>
      <c r="E102" s="103" t="s">
        <v>157</v>
      </c>
      <c r="F102" s="137">
        <f>'Lamp I'!G103</f>
        <v>80000</v>
      </c>
      <c r="G102" s="68">
        <f t="shared" si="5"/>
        <v>80000</v>
      </c>
      <c r="H102" s="73">
        <f t="shared" si="8"/>
        <v>0</v>
      </c>
      <c r="I102" s="72"/>
    </row>
    <row r="103" spans="1:9" ht="15.75" x14ac:dyDescent="0.3">
      <c r="A103" s="93"/>
      <c r="B103" s="93"/>
      <c r="C103" s="93"/>
      <c r="D103" s="93"/>
      <c r="E103" s="103" t="s">
        <v>158</v>
      </c>
      <c r="F103" s="137">
        <f>'Lamp I'!G104</f>
        <v>10000</v>
      </c>
      <c r="G103" s="68">
        <f t="shared" si="5"/>
        <v>10000</v>
      </c>
      <c r="H103" s="73">
        <f t="shared" si="8"/>
        <v>0</v>
      </c>
      <c r="I103" s="72"/>
    </row>
    <row r="104" spans="1:9" ht="15.75" x14ac:dyDescent="0.3">
      <c r="A104" s="93"/>
      <c r="B104" s="93"/>
      <c r="C104" s="93"/>
      <c r="D104" s="93"/>
      <c r="E104" s="103" t="s">
        <v>160</v>
      </c>
      <c r="F104" s="137">
        <f>'Lamp I'!G105</f>
        <v>10350000</v>
      </c>
      <c r="G104" s="68">
        <f t="shared" si="5"/>
        <v>10350000</v>
      </c>
      <c r="H104" s="73">
        <f t="shared" si="8"/>
        <v>0</v>
      </c>
      <c r="I104" s="72"/>
    </row>
    <row r="105" spans="1:9" ht="15.75" x14ac:dyDescent="0.3">
      <c r="A105" s="93"/>
      <c r="B105" s="93"/>
      <c r="C105" s="93"/>
      <c r="D105" s="93"/>
      <c r="E105" s="103" t="s">
        <v>150</v>
      </c>
      <c r="F105" s="137">
        <f>'Lamp I'!G106</f>
        <v>60000</v>
      </c>
      <c r="G105" s="68">
        <f t="shared" si="5"/>
        <v>60000</v>
      </c>
      <c r="H105" s="73">
        <f t="shared" si="8"/>
        <v>0</v>
      </c>
      <c r="I105" s="72"/>
    </row>
    <row r="106" spans="1:9" ht="15.75" x14ac:dyDescent="0.3">
      <c r="A106" s="93"/>
      <c r="B106" s="93"/>
      <c r="C106" s="93"/>
      <c r="D106" s="93"/>
      <c r="E106" s="103"/>
      <c r="F106" s="137">
        <f>'Lamp I'!G107</f>
        <v>0</v>
      </c>
      <c r="G106" s="68">
        <f t="shared" si="5"/>
        <v>0</v>
      </c>
      <c r="H106" s="73"/>
      <c r="I106" s="72"/>
    </row>
    <row r="107" spans="1:9" ht="15.75" x14ac:dyDescent="0.3">
      <c r="A107" s="93">
        <v>2</v>
      </c>
      <c r="B107" s="93">
        <v>1</v>
      </c>
      <c r="C107" s="93">
        <v>8</v>
      </c>
      <c r="D107" s="93"/>
      <c r="E107" s="103" t="s">
        <v>165</v>
      </c>
      <c r="F107" s="137">
        <f>'Lamp I'!G108</f>
        <v>10000000</v>
      </c>
      <c r="G107" s="68">
        <f t="shared" si="5"/>
        <v>10000000</v>
      </c>
      <c r="H107" s="73">
        <f t="shared" ref="H107:H113" si="9">G107-F107</f>
        <v>0</v>
      </c>
      <c r="I107" s="72"/>
    </row>
    <row r="108" spans="1:9" ht="15.75" x14ac:dyDescent="0.3">
      <c r="A108" s="93">
        <v>2</v>
      </c>
      <c r="B108" s="93">
        <v>1</v>
      </c>
      <c r="C108" s="93">
        <v>8</v>
      </c>
      <c r="D108" s="93">
        <v>2</v>
      </c>
      <c r="E108" s="103" t="s">
        <v>12</v>
      </c>
      <c r="F108" s="137">
        <f>'Lamp I'!G109</f>
        <v>0</v>
      </c>
      <c r="G108" s="68">
        <f t="shared" si="5"/>
        <v>0</v>
      </c>
      <c r="H108" s="73">
        <f t="shared" si="9"/>
        <v>0</v>
      </c>
      <c r="I108" s="72"/>
    </row>
    <row r="109" spans="1:9" ht="15.75" x14ac:dyDescent="0.3">
      <c r="A109" s="93"/>
      <c r="B109" s="93"/>
      <c r="C109" s="93"/>
      <c r="D109" s="93"/>
      <c r="E109" s="103" t="s">
        <v>157</v>
      </c>
      <c r="F109" s="137">
        <f>'Lamp I'!G110</f>
        <v>450000</v>
      </c>
      <c r="G109" s="68">
        <f t="shared" si="5"/>
        <v>450000</v>
      </c>
      <c r="H109" s="73">
        <f t="shared" si="9"/>
        <v>0</v>
      </c>
      <c r="I109" s="72"/>
    </row>
    <row r="110" spans="1:9" ht="15.75" x14ac:dyDescent="0.3">
      <c r="A110" s="93"/>
      <c r="B110" s="93"/>
      <c r="C110" s="93"/>
      <c r="D110" s="93"/>
      <c r="E110" s="103" t="s">
        <v>158</v>
      </c>
      <c r="F110" s="137">
        <f>'Lamp I'!G111</f>
        <v>0</v>
      </c>
      <c r="G110" s="68">
        <f t="shared" si="5"/>
        <v>0</v>
      </c>
      <c r="H110" s="73">
        <f t="shared" si="9"/>
        <v>0</v>
      </c>
      <c r="I110" s="72"/>
    </row>
    <row r="111" spans="1:9" ht="15.75" x14ac:dyDescent="0.3">
      <c r="A111" s="93"/>
      <c r="B111" s="93"/>
      <c r="C111" s="93"/>
      <c r="D111" s="93"/>
      <c r="E111" s="103" t="s">
        <v>159</v>
      </c>
      <c r="F111" s="137">
        <f>'Lamp I'!G112</f>
        <v>4900000</v>
      </c>
      <c r="G111" s="68">
        <f t="shared" si="5"/>
        <v>4900000</v>
      </c>
      <c r="H111" s="73">
        <f t="shared" si="9"/>
        <v>0</v>
      </c>
      <c r="I111" s="72"/>
    </row>
    <row r="112" spans="1:9" ht="15.75" x14ac:dyDescent="0.3">
      <c r="A112" s="93"/>
      <c r="B112" s="93"/>
      <c r="C112" s="93"/>
      <c r="D112" s="93"/>
      <c r="E112" s="103" t="s">
        <v>160</v>
      </c>
      <c r="F112" s="137">
        <f>'Lamp I'!G113</f>
        <v>4050000</v>
      </c>
      <c r="G112" s="68">
        <f t="shared" si="5"/>
        <v>4050000</v>
      </c>
      <c r="H112" s="73">
        <f t="shared" si="9"/>
        <v>0</v>
      </c>
      <c r="I112" s="72"/>
    </row>
    <row r="113" spans="1:9" ht="15.75" x14ac:dyDescent="0.3">
      <c r="A113" s="93"/>
      <c r="B113" s="93"/>
      <c r="C113" s="93"/>
      <c r="D113" s="93"/>
      <c r="E113" s="103" t="s">
        <v>150</v>
      </c>
      <c r="F113" s="137">
        <f>'Lamp I'!G114</f>
        <v>200000</v>
      </c>
      <c r="G113" s="68">
        <f t="shared" si="5"/>
        <v>200000</v>
      </c>
      <c r="H113" s="73">
        <f t="shared" si="9"/>
        <v>0</v>
      </c>
      <c r="I113" s="72"/>
    </row>
    <row r="114" spans="1:9" ht="15.75" x14ac:dyDescent="0.3">
      <c r="A114" s="93"/>
      <c r="B114" s="93"/>
      <c r="C114" s="93"/>
      <c r="D114" s="93"/>
      <c r="E114" s="103" t="s">
        <v>283</v>
      </c>
      <c r="F114" s="137">
        <f>'Lamp I'!G115</f>
        <v>400000</v>
      </c>
      <c r="G114" s="68">
        <f t="shared" si="5"/>
        <v>400000</v>
      </c>
      <c r="H114" s="73"/>
      <c r="I114" s="72"/>
    </row>
    <row r="115" spans="1:9" ht="15.75" customHeight="1" x14ac:dyDescent="0.3">
      <c r="A115" s="93"/>
      <c r="B115" s="93"/>
      <c r="C115" s="93"/>
      <c r="D115" s="93"/>
      <c r="E115" s="103"/>
      <c r="F115" s="137">
        <f>'Lamp I'!G116</f>
        <v>0</v>
      </c>
      <c r="G115" s="68">
        <f t="shared" si="5"/>
        <v>0</v>
      </c>
      <c r="H115" s="73">
        <f t="shared" ref="H115:H121" si="10">G115-F115</f>
        <v>0</v>
      </c>
      <c r="I115" s="72"/>
    </row>
    <row r="116" spans="1:9" ht="15.75" x14ac:dyDescent="0.3">
      <c r="A116" s="93">
        <v>2</v>
      </c>
      <c r="B116" s="93">
        <v>1</v>
      </c>
      <c r="C116" s="93">
        <v>9</v>
      </c>
      <c r="D116" s="93"/>
      <c r="E116" s="108" t="s">
        <v>284</v>
      </c>
      <c r="F116" s="137">
        <f>'Lamp I'!G117</f>
        <v>1400000</v>
      </c>
      <c r="G116" s="68">
        <f t="shared" si="5"/>
        <v>1400000</v>
      </c>
      <c r="H116" s="73">
        <f t="shared" si="10"/>
        <v>0</v>
      </c>
      <c r="I116" s="72"/>
    </row>
    <row r="117" spans="1:9" ht="15.75" x14ac:dyDescent="0.3">
      <c r="A117" s="93">
        <v>2</v>
      </c>
      <c r="B117" s="93">
        <v>1</v>
      </c>
      <c r="C117" s="93">
        <v>9</v>
      </c>
      <c r="D117" s="93">
        <v>2</v>
      </c>
      <c r="E117" s="101" t="s">
        <v>12</v>
      </c>
      <c r="F117" s="137">
        <f>'Lamp I'!G118</f>
        <v>0</v>
      </c>
      <c r="G117" s="68">
        <f t="shared" si="5"/>
        <v>0</v>
      </c>
      <c r="H117" s="73">
        <f t="shared" si="10"/>
        <v>0</v>
      </c>
      <c r="I117" s="72"/>
    </row>
    <row r="118" spans="1:9" ht="15.75" x14ac:dyDescent="0.3">
      <c r="A118" s="93"/>
      <c r="B118" s="93"/>
      <c r="C118" s="93"/>
      <c r="D118" s="93"/>
      <c r="E118" s="108" t="s">
        <v>157</v>
      </c>
      <c r="F118" s="137">
        <f>'Lamp I'!G119</f>
        <v>50000</v>
      </c>
      <c r="G118" s="68">
        <f t="shared" si="5"/>
        <v>50000</v>
      </c>
      <c r="H118" s="73">
        <f t="shared" si="10"/>
        <v>0</v>
      </c>
      <c r="I118" s="72"/>
    </row>
    <row r="119" spans="1:9" ht="15.75" x14ac:dyDescent="0.3">
      <c r="A119" s="93"/>
      <c r="B119" s="93"/>
      <c r="C119" s="93"/>
      <c r="D119" s="93"/>
      <c r="E119" s="103" t="s">
        <v>285</v>
      </c>
      <c r="F119" s="137">
        <f>'Lamp I'!G120</f>
        <v>100000</v>
      </c>
      <c r="G119" s="68">
        <f t="shared" si="5"/>
        <v>100000</v>
      </c>
      <c r="H119" s="73">
        <f t="shared" si="10"/>
        <v>0</v>
      </c>
      <c r="I119" s="72"/>
    </row>
    <row r="120" spans="1:9" ht="15.75" x14ac:dyDescent="0.3">
      <c r="A120" s="93"/>
      <c r="B120" s="93"/>
      <c r="C120" s="93"/>
      <c r="D120" s="93"/>
      <c r="E120" s="108" t="s">
        <v>159</v>
      </c>
      <c r="F120" s="137">
        <f>'Lamp I'!G121</f>
        <v>750000</v>
      </c>
      <c r="G120" s="68">
        <f t="shared" si="5"/>
        <v>750000</v>
      </c>
      <c r="H120" s="73">
        <f t="shared" si="10"/>
        <v>0</v>
      </c>
      <c r="I120" s="72"/>
    </row>
    <row r="121" spans="1:9" ht="15.75" x14ac:dyDescent="0.3">
      <c r="A121" s="93"/>
      <c r="B121" s="93"/>
      <c r="C121" s="93"/>
      <c r="D121" s="93"/>
      <c r="E121" s="108" t="s">
        <v>167</v>
      </c>
      <c r="F121" s="137">
        <f>'Lamp I'!G122</f>
        <v>500000</v>
      </c>
      <c r="G121" s="68">
        <f t="shared" si="5"/>
        <v>500000</v>
      </c>
      <c r="H121" s="73">
        <f t="shared" si="10"/>
        <v>0</v>
      </c>
      <c r="I121" s="72"/>
    </row>
    <row r="122" spans="1:9" ht="15.75" x14ac:dyDescent="0.3">
      <c r="A122" s="93"/>
      <c r="B122" s="93"/>
      <c r="C122" s="93"/>
      <c r="D122" s="93"/>
      <c r="E122" s="111"/>
      <c r="F122" s="137">
        <f>'Lamp I'!G123</f>
        <v>0</v>
      </c>
      <c r="G122" s="68">
        <f t="shared" si="5"/>
        <v>0</v>
      </c>
      <c r="H122" s="73"/>
      <c r="I122" s="72"/>
    </row>
    <row r="123" spans="1:9" ht="16.5" customHeight="1" x14ac:dyDescent="0.3">
      <c r="A123" s="96">
        <v>2</v>
      </c>
      <c r="B123" s="96">
        <v>2</v>
      </c>
      <c r="C123" s="96"/>
      <c r="D123" s="96"/>
      <c r="E123" s="104" t="s">
        <v>166</v>
      </c>
      <c r="F123" s="137">
        <f>'Lamp I'!G124</f>
        <v>897854411</v>
      </c>
      <c r="G123" s="68">
        <f t="shared" si="5"/>
        <v>897854411</v>
      </c>
      <c r="H123" s="73">
        <f t="shared" ref="H123:H129" si="11">G123-F123</f>
        <v>0</v>
      </c>
      <c r="I123" s="72"/>
    </row>
    <row r="124" spans="1:9" ht="15.75" x14ac:dyDescent="0.3">
      <c r="A124" s="93">
        <v>2</v>
      </c>
      <c r="B124" s="93">
        <v>2</v>
      </c>
      <c r="C124" s="93">
        <v>1</v>
      </c>
      <c r="D124" s="93"/>
      <c r="E124" s="101" t="str">
        <f>[1]MASTER!A48</f>
        <v>2.BELANJA PEMBANGUNAN</v>
      </c>
      <c r="F124" s="137">
        <f>'Lamp I'!G125</f>
        <v>75288411</v>
      </c>
      <c r="G124" s="68">
        <f t="shared" si="5"/>
        <v>75288411</v>
      </c>
      <c r="H124" s="73">
        <f t="shared" si="11"/>
        <v>0</v>
      </c>
      <c r="I124" s="72"/>
    </row>
    <row r="125" spans="1:9" ht="15.75" x14ac:dyDescent="0.3">
      <c r="A125" s="93">
        <v>2</v>
      </c>
      <c r="B125" s="93">
        <v>2</v>
      </c>
      <c r="C125" s="93">
        <v>1</v>
      </c>
      <c r="D125" s="93">
        <v>2</v>
      </c>
      <c r="E125" s="101" t="s">
        <v>12</v>
      </c>
      <c r="F125" s="137">
        <f>'Lamp I'!G126</f>
        <v>0</v>
      </c>
      <c r="G125" s="68">
        <f t="shared" si="5"/>
        <v>0</v>
      </c>
      <c r="H125" s="73">
        <f t="shared" si="11"/>
        <v>0</v>
      </c>
      <c r="I125" s="72"/>
    </row>
    <row r="126" spans="1:9" ht="15.75" x14ac:dyDescent="0.3">
      <c r="A126" s="93"/>
      <c r="B126" s="93"/>
      <c r="C126" s="93"/>
      <c r="D126" s="93"/>
      <c r="E126" s="103" t="s">
        <v>157</v>
      </c>
      <c r="F126" s="137">
        <f>'Lamp I'!G127</f>
        <v>100000</v>
      </c>
      <c r="G126" s="68">
        <f t="shared" si="5"/>
        <v>100000</v>
      </c>
      <c r="H126" s="73">
        <f t="shared" si="11"/>
        <v>0</v>
      </c>
      <c r="I126" s="72"/>
    </row>
    <row r="127" spans="1:9" ht="15.75" x14ac:dyDescent="0.3">
      <c r="A127" s="93"/>
      <c r="B127" s="93"/>
      <c r="C127" s="93"/>
      <c r="D127" s="93"/>
      <c r="E127" s="103" t="s">
        <v>158</v>
      </c>
      <c r="F127" s="137">
        <f>'Lamp I'!G128</f>
        <v>50000</v>
      </c>
      <c r="G127" s="68">
        <f t="shared" si="5"/>
        <v>50000</v>
      </c>
      <c r="H127" s="73">
        <f t="shared" si="11"/>
        <v>0</v>
      </c>
      <c r="I127" s="72"/>
    </row>
    <row r="128" spans="1:9" ht="15.75" x14ac:dyDescent="0.3">
      <c r="A128" s="93"/>
      <c r="B128" s="93"/>
      <c r="C128" s="93"/>
      <c r="D128" s="93"/>
      <c r="E128" s="103" t="s">
        <v>167</v>
      </c>
      <c r="F128" s="137">
        <f>'Lamp I'!G129</f>
        <v>1750000</v>
      </c>
      <c r="G128" s="68">
        <f t="shared" si="5"/>
        <v>1750000</v>
      </c>
      <c r="H128" s="73">
        <f t="shared" si="11"/>
        <v>0</v>
      </c>
      <c r="I128" s="72"/>
    </row>
    <row r="129" spans="1:9" ht="15.75" x14ac:dyDescent="0.3">
      <c r="A129" s="93"/>
      <c r="B129" s="93"/>
      <c r="C129" s="93"/>
      <c r="D129" s="93"/>
      <c r="E129" s="103" t="s">
        <v>168</v>
      </c>
      <c r="F129" s="137">
        <f>'Lamp I'!G130</f>
        <v>27400000</v>
      </c>
      <c r="G129" s="68">
        <f t="shared" si="5"/>
        <v>27400000</v>
      </c>
      <c r="H129" s="73">
        <f t="shared" si="11"/>
        <v>0</v>
      </c>
      <c r="I129" s="72"/>
    </row>
    <row r="130" spans="1:9" ht="15.75" x14ac:dyDescent="0.3">
      <c r="A130" s="93"/>
      <c r="B130" s="93"/>
      <c r="C130" s="93"/>
      <c r="D130" s="93"/>
      <c r="E130" s="103" t="s">
        <v>169</v>
      </c>
      <c r="F130" s="137">
        <f>'Lamp I'!G131</f>
        <v>3500000</v>
      </c>
      <c r="G130" s="68">
        <f t="shared" si="5"/>
        <v>3500000</v>
      </c>
      <c r="H130" s="73"/>
      <c r="I130" s="72"/>
    </row>
    <row r="131" spans="1:9" ht="15.75" x14ac:dyDescent="0.3">
      <c r="A131" s="93"/>
      <c r="B131" s="93"/>
      <c r="C131" s="93"/>
      <c r="D131" s="93"/>
      <c r="E131" s="113" t="s">
        <v>170</v>
      </c>
      <c r="F131" s="137">
        <f>'Lamp I'!G132</f>
        <v>20638411</v>
      </c>
      <c r="G131" s="68">
        <f t="shared" si="5"/>
        <v>20638411</v>
      </c>
      <c r="H131" s="73">
        <f t="shared" ref="H131:H137" si="12">G131-F131</f>
        <v>0</v>
      </c>
      <c r="I131" s="72"/>
    </row>
    <row r="132" spans="1:9" ht="15.75" x14ac:dyDescent="0.3">
      <c r="A132" s="93">
        <v>2</v>
      </c>
      <c r="B132" s="93">
        <v>2</v>
      </c>
      <c r="C132" s="93">
        <v>1</v>
      </c>
      <c r="D132" s="93">
        <v>3</v>
      </c>
      <c r="E132" s="101" t="s">
        <v>13</v>
      </c>
      <c r="F132" s="137">
        <f>'Lamp I'!G133</f>
        <v>0</v>
      </c>
      <c r="G132" s="68">
        <f t="shared" si="5"/>
        <v>0</v>
      </c>
      <c r="H132" s="73">
        <f t="shared" si="12"/>
        <v>0</v>
      </c>
      <c r="I132" s="72"/>
    </row>
    <row r="133" spans="1:9" ht="15.75" x14ac:dyDescent="0.3">
      <c r="A133" s="93"/>
      <c r="B133" s="93"/>
      <c r="C133" s="93"/>
      <c r="D133" s="93"/>
      <c r="E133" s="103" t="s">
        <v>171</v>
      </c>
      <c r="F133" s="137">
        <f>'Lamp I'!G134</f>
        <v>1650000</v>
      </c>
      <c r="G133" s="68">
        <f t="shared" si="5"/>
        <v>1650000</v>
      </c>
      <c r="H133" s="73">
        <f t="shared" si="12"/>
        <v>0</v>
      </c>
      <c r="I133" s="72"/>
    </row>
    <row r="134" spans="1:9" ht="15.75" x14ac:dyDescent="0.3">
      <c r="A134" s="93"/>
      <c r="B134" s="93"/>
      <c r="C134" s="93"/>
      <c r="D134" s="93"/>
      <c r="E134" s="103" t="s">
        <v>172</v>
      </c>
      <c r="F134" s="137">
        <f>'Lamp I'!G135</f>
        <v>4950000</v>
      </c>
      <c r="G134" s="68">
        <f t="shared" si="5"/>
        <v>4950000</v>
      </c>
      <c r="H134" s="73">
        <f t="shared" si="12"/>
        <v>0</v>
      </c>
      <c r="I134" s="72"/>
    </row>
    <row r="135" spans="1:9" ht="15.75" x14ac:dyDescent="0.3">
      <c r="A135" s="93"/>
      <c r="B135" s="93"/>
      <c r="C135" s="93"/>
      <c r="D135" s="93"/>
      <c r="E135" s="103" t="s">
        <v>286</v>
      </c>
      <c r="F135" s="137">
        <f>'Lamp I'!G136</f>
        <v>1275000</v>
      </c>
      <c r="G135" s="68">
        <f t="shared" si="5"/>
        <v>1275000</v>
      </c>
      <c r="H135" s="73">
        <f t="shared" si="12"/>
        <v>0</v>
      </c>
      <c r="I135" s="72"/>
    </row>
    <row r="136" spans="1:9" ht="15.75" x14ac:dyDescent="0.3">
      <c r="A136" s="93"/>
      <c r="B136" s="93"/>
      <c r="C136" s="93"/>
      <c r="D136" s="93"/>
      <c r="E136" s="103" t="s">
        <v>287</v>
      </c>
      <c r="F136" s="137">
        <f>'Lamp I'!G137</f>
        <v>7600000</v>
      </c>
      <c r="G136" s="68">
        <f t="shared" si="5"/>
        <v>7600000</v>
      </c>
      <c r="H136" s="73">
        <f t="shared" si="12"/>
        <v>0</v>
      </c>
      <c r="I136" s="72"/>
    </row>
    <row r="137" spans="1:9" ht="15.75" x14ac:dyDescent="0.3">
      <c r="A137" s="93"/>
      <c r="B137" s="93"/>
      <c r="C137" s="93"/>
      <c r="D137" s="93"/>
      <c r="E137" s="103" t="s">
        <v>288</v>
      </c>
      <c r="F137" s="137">
        <f>'Lamp I'!G138</f>
        <v>0</v>
      </c>
      <c r="G137" s="68">
        <f t="shared" si="5"/>
        <v>0</v>
      </c>
      <c r="H137" s="73">
        <f t="shared" si="12"/>
        <v>0</v>
      </c>
      <c r="I137" s="72"/>
    </row>
    <row r="138" spans="1:9" ht="15.75" x14ac:dyDescent="0.3">
      <c r="A138" s="93"/>
      <c r="B138" s="93"/>
      <c r="C138" s="93"/>
      <c r="D138" s="93"/>
      <c r="E138" s="103" t="s">
        <v>289</v>
      </c>
      <c r="F138" s="137">
        <f>'Lamp I'!G139</f>
        <v>6375000</v>
      </c>
      <c r="G138" s="68">
        <f t="shared" si="5"/>
        <v>6375000</v>
      </c>
      <c r="H138" s="73"/>
      <c r="I138" s="72"/>
    </row>
    <row r="139" spans="1:9" ht="15.75" x14ac:dyDescent="0.3">
      <c r="A139" s="93"/>
      <c r="B139" s="93"/>
      <c r="C139" s="93"/>
      <c r="D139" s="93"/>
      <c r="E139" s="103"/>
      <c r="F139" s="137">
        <f>'Lamp I'!G140</f>
        <v>0</v>
      </c>
      <c r="G139" s="68">
        <f t="shared" si="5"/>
        <v>0</v>
      </c>
      <c r="H139" s="73">
        <f t="shared" ref="H139:H155" si="13">G139-F139</f>
        <v>0</v>
      </c>
      <c r="I139" s="72"/>
    </row>
    <row r="140" spans="1:9" ht="15.75" x14ac:dyDescent="0.3">
      <c r="A140" s="93">
        <v>2</v>
      </c>
      <c r="B140" s="93">
        <v>2</v>
      </c>
      <c r="C140" s="93">
        <v>2</v>
      </c>
      <c r="D140" s="93"/>
      <c r="E140" s="102" t="str">
        <f>[1]MASTER!A49</f>
        <v>Rehab Ruang Pertemuan</v>
      </c>
      <c r="F140" s="137">
        <f>'Lamp I'!G141</f>
        <v>32340000</v>
      </c>
      <c r="G140" s="68">
        <f t="shared" si="5"/>
        <v>32340000</v>
      </c>
      <c r="H140" s="73">
        <f t="shared" si="13"/>
        <v>0</v>
      </c>
      <c r="I140" s="72"/>
    </row>
    <row r="141" spans="1:9" ht="15.75" x14ac:dyDescent="0.3">
      <c r="A141" s="93">
        <v>2</v>
      </c>
      <c r="B141" s="93">
        <v>2</v>
      </c>
      <c r="C141" s="93">
        <v>2</v>
      </c>
      <c r="D141" s="93">
        <v>2</v>
      </c>
      <c r="E141" s="101" t="s">
        <v>12</v>
      </c>
      <c r="F141" s="137">
        <f>'Lamp I'!G142</f>
        <v>0</v>
      </c>
      <c r="G141" s="68">
        <f t="shared" si="5"/>
        <v>0</v>
      </c>
      <c r="H141" s="73">
        <f t="shared" si="13"/>
        <v>0</v>
      </c>
      <c r="I141" s="72"/>
    </row>
    <row r="142" spans="1:9" ht="15.75" x14ac:dyDescent="0.3">
      <c r="A142" s="93"/>
      <c r="B142" s="93"/>
      <c r="C142" s="93"/>
      <c r="D142" s="93"/>
      <c r="E142" s="103" t="s">
        <v>157</v>
      </c>
      <c r="F142" s="137">
        <f>'Lamp I'!G143</f>
        <v>100000</v>
      </c>
      <c r="G142" s="68">
        <f t="shared" si="5"/>
        <v>100000</v>
      </c>
      <c r="H142" s="73">
        <f t="shared" si="13"/>
        <v>0</v>
      </c>
      <c r="I142" s="72"/>
    </row>
    <row r="143" spans="1:9" ht="15.75" x14ac:dyDescent="0.3">
      <c r="A143" s="93"/>
      <c r="B143" s="93"/>
      <c r="C143" s="93"/>
      <c r="D143" s="93"/>
      <c r="E143" s="103" t="s">
        <v>158</v>
      </c>
      <c r="F143" s="137">
        <f>'Lamp I'!G144</f>
        <v>50000</v>
      </c>
      <c r="G143" s="68">
        <f t="shared" si="5"/>
        <v>50000</v>
      </c>
      <c r="H143" s="73">
        <f t="shared" si="13"/>
        <v>0</v>
      </c>
      <c r="I143" s="72"/>
    </row>
    <row r="144" spans="1:9" ht="15.75" x14ac:dyDescent="0.3">
      <c r="A144" s="93"/>
      <c r="B144" s="93"/>
      <c r="C144" s="93"/>
      <c r="D144" s="93"/>
      <c r="E144" s="103" t="s">
        <v>167</v>
      </c>
      <c r="F144" s="137">
        <f>'Lamp I'!G145</f>
        <v>1200000</v>
      </c>
      <c r="G144" s="68">
        <f t="shared" si="5"/>
        <v>1200000</v>
      </c>
      <c r="H144" s="73">
        <f t="shared" si="13"/>
        <v>0</v>
      </c>
      <c r="I144" s="72"/>
    </row>
    <row r="145" spans="1:9" ht="15.75" x14ac:dyDescent="0.3">
      <c r="A145" s="93"/>
      <c r="B145" s="93"/>
      <c r="C145" s="93"/>
      <c r="D145" s="93"/>
      <c r="E145" s="103" t="s">
        <v>168</v>
      </c>
      <c r="F145" s="137">
        <f>'Lamp I'!G146</f>
        <v>1950000</v>
      </c>
      <c r="G145" s="68">
        <f t="shared" ref="G145:G208" si="14">F145</f>
        <v>1950000</v>
      </c>
      <c r="H145" s="73">
        <f t="shared" si="13"/>
        <v>0</v>
      </c>
      <c r="I145" s="72"/>
    </row>
    <row r="146" spans="1:9" ht="15.75" x14ac:dyDescent="0.3">
      <c r="A146" s="93"/>
      <c r="B146" s="93"/>
      <c r="C146" s="93"/>
      <c r="D146" s="93"/>
      <c r="E146" s="103" t="s">
        <v>168</v>
      </c>
      <c r="F146" s="137">
        <f>'Lamp I'!G147</f>
        <v>3015000</v>
      </c>
      <c r="G146" s="68">
        <f t="shared" si="14"/>
        <v>3015000</v>
      </c>
      <c r="H146" s="73">
        <f t="shared" si="13"/>
        <v>0</v>
      </c>
      <c r="I146" s="72"/>
    </row>
    <row r="147" spans="1:9" ht="15.75" x14ac:dyDescent="0.3">
      <c r="A147" s="93"/>
      <c r="B147" s="93"/>
      <c r="C147" s="93"/>
      <c r="D147" s="93"/>
      <c r="E147" s="103" t="s">
        <v>169</v>
      </c>
      <c r="F147" s="137">
        <f>'Lamp I'!G148</f>
        <v>550000</v>
      </c>
      <c r="G147" s="68">
        <f t="shared" si="14"/>
        <v>550000</v>
      </c>
      <c r="H147" s="73">
        <f t="shared" si="13"/>
        <v>0</v>
      </c>
      <c r="I147" s="72"/>
    </row>
    <row r="148" spans="1:9" ht="15.75" x14ac:dyDescent="0.3">
      <c r="A148" s="93"/>
      <c r="B148" s="93"/>
      <c r="C148" s="93"/>
      <c r="D148" s="93"/>
      <c r="E148" s="103" t="s">
        <v>169</v>
      </c>
      <c r="F148" s="137">
        <f>'Lamp I'!G149</f>
        <v>166000</v>
      </c>
      <c r="G148" s="68">
        <f t="shared" si="14"/>
        <v>166000</v>
      </c>
      <c r="H148" s="73">
        <f t="shared" si="13"/>
        <v>0</v>
      </c>
      <c r="I148" s="72"/>
    </row>
    <row r="149" spans="1:9" ht="15.75" x14ac:dyDescent="0.3">
      <c r="A149" s="93"/>
      <c r="B149" s="93"/>
      <c r="C149" s="93"/>
      <c r="D149" s="93"/>
      <c r="E149" s="103" t="s">
        <v>170</v>
      </c>
      <c r="F149" s="137">
        <f>'Lamp I'!G150</f>
        <v>0</v>
      </c>
      <c r="G149" s="68">
        <f t="shared" si="14"/>
        <v>0</v>
      </c>
      <c r="H149" s="73">
        <f t="shared" si="13"/>
        <v>0</v>
      </c>
      <c r="I149" s="72"/>
    </row>
    <row r="150" spans="1:9" ht="15.75" x14ac:dyDescent="0.3">
      <c r="A150" s="93"/>
      <c r="B150" s="93"/>
      <c r="C150" s="93"/>
      <c r="D150" s="93"/>
      <c r="E150" s="103" t="s">
        <v>170</v>
      </c>
      <c r="F150" s="137">
        <f>'Lamp I'!G151</f>
        <v>410000</v>
      </c>
      <c r="G150" s="68">
        <f t="shared" si="14"/>
        <v>410000</v>
      </c>
      <c r="H150" s="73">
        <f t="shared" si="13"/>
        <v>0</v>
      </c>
      <c r="I150" s="72"/>
    </row>
    <row r="151" spans="1:9" ht="15.75" x14ac:dyDescent="0.3">
      <c r="A151" s="93">
        <v>2</v>
      </c>
      <c r="B151" s="93">
        <v>2</v>
      </c>
      <c r="C151" s="93">
        <v>2</v>
      </c>
      <c r="D151" s="93">
        <v>3</v>
      </c>
      <c r="E151" s="101" t="s">
        <v>13</v>
      </c>
      <c r="F151" s="137">
        <f>'Lamp I'!G152</f>
        <v>0</v>
      </c>
      <c r="G151" s="68">
        <f t="shared" si="14"/>
        <v>0</v>
      </c>
      <c r="H151" s="73">
        <f t="shared" si="13"/>
        <v>0</v>
      </c>
      <c r="I151" s="72"/>
    </row>
    <row r="152" spans="1:9" ht="15.75" x14ac:dyDescent="0.3">
      <c r="A152" s="93"/>
      <c r="B152" s="93"/>
      <c r="C152" s="93"/>
      <c r="D152" s="93"/>
      <c r="E152" s="103" t="s">
        <v>171</v>
      </c>
      <c r="F152" s="137">
        <f>'Lamp I'!G153</f>
        <v>11979000</v>
      </c>
      <c r="G152" s="68">
        <f t="shared" si="14"/>
        <v>11979000</v>
      </c>
      <c r="H152" s="73">
        <f t="shared" si="13"/>
        <v>0</v>
      </c>
      <c r="I152" s="72"/>
    </row>
    <row r="153" spans="1:9" ht="15.75" x14ac:dyDescent="0.3">
      <c r="A153" s="93"/>
      <c r="B153" s="93"/>
      <c r="C153" s="93"/>
      <c r="D153" s="93"/>
      <c r="E153" s="103" t="s">
        <v>172</v>
      </c>
      <c r="F153" s="137">
        <f>'Lamp I'!G154</f>
        <v>4845000</v>
      </c>
      <c r="G153" s="68">
        <f t="shared" si="14"/>
        <v>4845000</v>
      </c>
      <c r="H153" s="73">
        <f t="shared" si="13"/>
        <v>0</v>
      </c>
      <c r="I153" s="72"/>
    </row>
    <row r="154" spans="1:9" ht="15.75" x14ac:dyDescent="0.3">
      <c r="A154" s="93"/>
      <c r="B154" s="93"/>
      <c r="C154" s="93"/>
      <c r="D154" s="93"/>
      <c r="E154" s="103" t="s">
        <v>290</v>
      </c>
      <c r="F154" s="137">
        <f>'Lamp I'!G155</f>
        <v>8075000</v>
      </c>
      <c r="G154" s="68">
        <f t="shared" si="14"/>
        <v>8075000</v>
      </c>
      <c r="H154" s="73">
        <f t="shared" si="13"/>
        <v>0</v>
      </c>
      <c r="I154" s="72"/>
    </row>
    <row r="155" spans="1:9" ht="15.75" x14ac:dyDescent="0.3">
      <c r="A155" s="93"/>
      <c r="B155" s="93"/>
      <c r="C155" s="93"/>
      <c r="D155" s="93"/>
      <c r="E155" s="103"/>
      <c r="F155" s="137">
        <f>'Lamp I'!G156</f>
        <v>0</v>
      </c>
      <c r="G155" s="68">
        <f t="shared" si="14"/>
        <v>0</v>
      </c>
      <c r="H155" s="73">
        <f t="shared" si="13"/>
        <v>0</v>
      </c>
      <c r="I155" s="72"/>
    </row>
    <row r="156" spans="1:9" ht="30" x14ac:dyDescent="0.3">
      <c r="A156" s="93">
        <v>2</v>
      </c>
      <c r="B156" s="93">
        <v>2</v>
      </c>
      <c r="C156" s="93">
        <v>3</v>
      </c>
      <c r="D156" s="93"/>
      <c r="E156" s="102" t="str">
        <f>[1]MASTER!A50</f>
        <v>Rabat Beton Dusun Sabrang (masjid Sabrang-Bompon)</v>
      </c>
      <c r="F156" s="137">
        <f>'Lamp I'!G157</f>
        <v>27000000</v>
      </c>
      <c r="G156" s="68">
        <f t="shared" si="14"/>
        <v>27000000</v>
      </c>
      <c r="H156" s="73"/>
      <c r="I156" s="72"/>
    </row>
    <row r="157" spans="1:9" ht="30.75" customHeight="1" x14ac:dyDescent="0.3">
      <c r="A157" s="93">
        <v>2</v>
      </c>
      <c r="B157" s="93">
        <v>2</v>
      </c>
      <c r="C157" s="93">
        <v>3</v>
      </c>
      <c r="D157" s="93">
        <v>2</v>
      </c>
      <c r="E157" s="101" t="s">
        <v>12</v>
      </c>
      <c r="F157" s="137">
        <f>'Lamp I'!G158</f>
        <v>0</v>
      </c>
      <c r="G157" s="68">
        <f t="shared" si="14"/>
        <v>0</v>
      </c>
      <c r="H157" s="75">
        <f t="shared" ref="H157:H173" si="15">G157-F157</f>
        <v>0</v>
      </c>
      <c r="I157" s="76"/>
    </row>
    <row r="158" spans="1:9" ht="15.75" x14ac:dyDescent="0.3">
      <c r="A158" s="93"/>
      <c r="B158" s="93"/>
      <c r="C158" s="93"/>
      <c r="D158" s="93"/>
      <c r="E158" s="103" t="s">
        <v>157</v>
      </c>
      <c r="F158" s="137">
        <f>'Lamp I'!G159</f>
        <v>75000</v>
      </c>
      <c r="G158" s="68">
        <f t="shared" si="14"/>
        <v>75000</v>
      </c>
      <c r="H158" s="73">
        <f t="shared" si="15"/>
        <v>0</v>
      </c>
      <c r="I158" s="72"/>
    </row>
    <row r="159" spans="1:9" ht="15.75" x14ac:dyDescent="0.3">
      <c r="A159" s="93"/>
      <c r="B159" s="93"/>
      <c r="C159" s="93"/>
      <c r="D159" s="93"/>
      <c r="E159" s="103" t="s">
        <v>158</v>
      </c>
      <c r="F159" s="137">
        <f>'Lamp I'!G160</f>
        <v>25000</v>
      </c>
      <c r="G159" s="68">
        <f t="shared" si="14"/>
        <v>25000</v>
      </c>
      <c r="H159" s="73">
        <f t="shared" si="15"/>
        <v>0</v>
      </c>
      <c r="I159" s="72"/>
    </row>
    <row r="160" spans="1:9" ht="15.75" x14ac:dyDescent="0.3">
      <c r="A160" s="93"/>
      <c r="B160" s="93"/>
      <c r="C160" s="93"/>
      <c r="D160" s="93"/>
      <c r="E160" s="103" t="s">
        <v>167</v>
      </c>
      <c r="F160" s="137">
        <f>'Lamp I'!G161</f>
        <v>1000000</v>
      </c>
      <c r="G160" s="68">
        <f t="shared" si="14"/>
        <v>1000000</v>
      </c>
      <c r="H160" s="73">
        <f t="shared" si="15"/>
        <v>0</v>
      </c>
      <c r="I160" s="72"/>
    </row>
    <row r="161" spans="1:9" ht="15.75" x14ac:dyDescent="0.3">
      <c r="A161" s="93"/>
      <c r="B161" s="93"/>
      <c r="C161" s="93"/>
      <c r="D161" s="93"/>
      <c r="E161" s="103" t="s">
        <v>168</v>
      </c>
      <c r="F161" s="137">
        <f>'Lamp I'!G162</f>
        <v>2545000</v>
      </c>
      <c r="G161" s="68">
        <f t="shared" si="14"/>
        <v>2545000</v>
      </c>
      <c r="H161" s="73">
        <f t="shared" si="15"/>
        <v>0</v>
      </c>
      <c r="I161" s="72"/>
    </row>
    <row r="162" spans="1:9" ht="15.75" x14ac:dyDescent="0.3">
      <c r="A162" s="93"/>
      <c r="B162" s="93"/>
      <c r="C162" s="93"/>
      <c r="D162" s="93"/>
      <c r="E162" s="103" t="s">
        <v>168</v>
      </c>
      <c r="F162" s="137">
        <f>'Lamp I'!G163</f>
        <v>2520000</v>
      </c>
      <c r="G162" s="68">
        <f t="shared" si="14"/>
        <v>2520000</v>
      </c>
      <c r="H162" s="73">
        <f t="shared" si="15"/>
        <v>0</v>
      </c>
      <c r="I162" s="72"/>
    </row>
    <row r="163" spans="1:9" ht="15.75" x14ac:dyDescent="0.3">
      <c r="A163" s="93"/>
      <c r="B163" s="93"/>
      <c r="C163" s="93"/>
      <c r="D163" s="93"/>
      <c r="E163" s="103" t="s">
        <v>169</v>
      </c>
      <c r="F163" s="137">
        <f>'Lamp I'!G164</f>
        <v>405000</v>
      </c>
      <c r="G163" s="68">
        <f t="shared" si="14"/>
        <v>405000</v>
      </c>
      <c r="H163" s="73">
        <f t="shared" si="15"/>
        <v>0</v>
      </c>
      <c r="I163" s="72"/>
    </row>
    <row r="164" spans="1:9" ht="15.75" x14ac:dyDescent="0.3">
      <c r="A164" s="93"/>
      <c r="B164" s="93"/>
      <c r="C164" s="93"/>
      <c r="D164" s="93"/>
      <c r="E164" s="103" t="s">
        <v>169</v>
      </c>
      <c r="F164" s="137">
        <f>'Lamp I'!G165</f>
        <v>715000</v>
      </c>
      <c r="G164" s="68">
        <f t="shared" si="14"/>
        <v>715000</v>
      </c>
      <c r="H164" s="73">
        <f t="shared" si="15"/>
        <v>0</v>
      </c>
      <c r="I164" s="72"/>
    </row>
    <row r="165" spans="1:9" ht="15.75" x14ac:dyDescent="0.3">
      <c r="A165" s="93"/>
      <c r="B165" s="93"/>
      <c r="C165" s="93"/>
      <c r="D165" s="93"/>
      <c r="E165" s="103" t="s">
        <v>291</v>
      </c>
      <c r="F165" s="137">
        <f>'Lamp I'!G166</f>
        <v>50000</v>
      </c>
      <c r="G165" s="68">
        <f t="shared" si="14"/>
        <v>50000</v>
      </c>
      <c r="H165" s="73">
        <f t="shared" si="15"/>
        <v>0</v>
      </c>
      <c r="I165" s="72"/>
    </row>
    <row r="166" spans="1:9" ht="15.75" x14ac:dyDescent="0.3">
      <c r="A166" s="93"/>
      <c r="B166" s="93"/>
      <c r="C166" s="93"/>
      <c r="D166" s="93"/>
      <c r="E166" s="103" t="s">
        <v>291</v>
      </c>
      <c r="F166" s="137">
        <f>'Lamp I'!G167</f>
        <v>0</v>
      </c>
      <c r="G166" s="68">
        <f t="shared" si="14"/>
        <v>0</v>
      </c>
      <c r="H166" s="73">
        <f t="shared" si="15"/>
        <v>0</v>
      </c>
      <c r="I166" s="72"/>
    </row>
    <row r="167" spans="1:9" ht="15.75" x14ac:dyDescent="0.3">
      <c r="A167" s="93">
        <v>2</v>
      </c>
      <c r="B167" s="93">
        <v>2</v>
      </c>
      <c r="C167" s="93">
        <v>3</v>
      </c>
      <c r="D167" s="93">
        <v>3</v>
      </c>
      <c r="E167" s="101" t="s">
        <v>13</v>
      </c>
      <c r="F167" s="137">
        <f>'Lamp I'!G168</f>
        <v>0</v>
      </c>
      <c r="G167" s="68">
        <f t="shared" si="14"/>
        <v>0</v>
      </c>
      <c r="H167" s="73">
        <f t="shared" si="15"/>
        <v>0</v>
      </c>
      <c r="I167" s="72"/>
    </row>
    <row r="168" spans="1:9" ht="15.75" x14ac:dyDescent="0.3">
      <c r="A168" s="93"/>
      <c r="B168" s="93"/>
      <c r="C168" s="93"/>
      <c r="D168" s="93"/>
      <c r="E168" s="103" t="s">
        <v>292</v>
      </c>
      <c r="F168" s="137">
        <f>'Lamp I'!G169</f>
        <v>3705000</v>
      </c>
      <c r="G168" s="68">
        <f t="shared" si="14"/>
        <v>3705000</v>
      </c>
      <c r="H168" s="73">
        <f t="shared" si="15"/>
        <v>0</v>
      </c>
      <c r="I168" s="72"/>
    </row>
    <row r="169" spans="1:9" ht="15.75" x14ac:dyDescent="0.3">
      <c r="A169" s="93"/>
      <c r="B169" s="93"/>
      <c r="C169" s="93"/>
      <c r="D169" s="93"/>
      <c r="E169" s="103" t="s">
        <v>293</v>
      </c>
      <c r="F169" s="137">
        <f>'Lamp I'!G170</f>
        <v>15960000</v>
      </c>
      <c r="G169" s="68">
        <f t="shared" si="14"/>
        <v>15960000</v>
      </c>
      <c r="H169" s="73">
        <f t="shared" si="15"/>
        <v>0</v>
      </c>
      <c r="I169" s="72"/>
    </row>
    <row r="170" spans="1:9" ht="15.75" x14ac:dyDescent="0.3">
      <c r="A170" s="93"/>
      <c r="B170" s="93"/>
      <c r="C170" s="93"/>
      <c r="D170" s="93"/>
      <c r="E170" s="103"/>
      <c r="F170" s="137">
        <f>'Lamp I'!G171</f>
        <v>0</v>
      </c>
      <c r="G170" s="68">
        <f t="shared" si="14"/>
        <v>0</v>
      </c>
      <c r="H170" s="73">
        <f t="shared" si="15"/>
        <v>0</v>
      </c>
      <c r="I170" s="72"/>
    </row>
    <row r="171" spans="1:9" ht="30" x14ac:dyDescent="0.3">
      <c r="A171" s="93">
        <v>2</v>
      </c>
      <c r="B171" s="93">
        <v>2</v>
      </c>
      <c r="C171" s="93">
        <v>4</v>
      </c>
      <c r="D171" s="93"/>
      <c r="E171" s="102" t="str">
        <f>[1]MASTER!A51</f>
        <v>Pengerasan Jalan Dusun Bompon (RT. 028)</v>
      </c>
      <c r="F171" s="137">
        <f>'Lamp I'!G172</f>
        <v>62364000</v>
      </c>
      <c r="G171" s="68">
        <f t="shared" si="14"/>
        <v>62364000</v>
      </c>
      <c r="H171" s="73">
        <f t="shared" si="15"/>
        <v>0</v>
      </c>
      <c r="I171" s="72"/>
    </row>
    <row r="172" spans="1:9" ht="15.75" x14ac:dyDescent="0.3">
      <c r="A172" s="93">
        <v>2</v>
      </c>
      <c r="B172" s="93">
        <v>2</v>
      </c>
      <c r="C172" s="93">
        <v>4</v>
      </c>
      <c r="D172" s="93">
        <v>2</v>
      </c>
      <c r="E172" s="101" t="s">
        <v>12</v>
      </c>
      <c r="F172" s="137">
        <f>'Lamp I'!G173</f>
        <v>0</v>
      </c>
      <c r="G172" s="68">
        <f t="shared" si="14"/>
        <v>0</v>
      </c>
      <c r="H172" s="73">
        <f t="shared" si="15"/>
        <v>0</v>
      </c>
      <c r="I172" s="72"/>
    </row>
    <row r="173" spans="1:9" ht="15.75" x14ac:dyDescent="0.3">
      <c r="A173" s="93"/>
      <c r="B173" s="93"/>
      <c r="C173" s="93"/>
      <c r="D173" s="93"/>
      <c r="E173" s="103" t="s">
        <v>157</v>
      </c>
      <c r="F173" s="137">
        <f>'Lamp I'!G174</f>
        <v>100000</v>
      </c>
      <c r="G173" s="68">
        <f t="shared" si="14"/>
        <v>100000</v>
      </c>
      <c r="H173" s="73">
        <f t="shared" si="15"/>
        <v>0</v>
      </c>
      <c r="I173" s="72"/>
    </row>
    <row r="174" spans="1:9" ht="15.75" x14ac:dyDescent="0.3">
      <c r="A174" s="93"/>
      <c r="B174" s="93"/>
      <c r="C174" s="93"/>
      <c r="D174" s="93"/>
      <c r="E174" s="103" t="s">
        <v>158</v>
      </c>
      <c r="F174" s="137">
        <f>'Lamp I'!G175</f>
        <v>50000</v>
      </c>
      <c r="G174" s="68">
        <f t="shared" si="14"/>
        <v>50000</v>
      </c>
      <c r="H174" s="73"/>
      <c r="I174" s="72"/>
    </row>
    <row r="175" spans="1:9" ht="14.25" customHeight="1" x14ac:dyDescent="0.3">
      <c r="A175" s="93"/>
      <c r="B175" s="93"/>
      <c r="C175" s="93"/>
      <c r="D175" s="93"/>
      <c r="E175" s="103" t="s">
        <v>167</v>
      </c>
      <c r="F175" s="137">
        <f>'Lamp I'!G176</f>
        <v>1200000</v>
      </c>
      <c r="G175" s="68">
        <f t="shared" si="14"/>
        <v>1200000</v>
      </c>
      <c r="H175" s="73">
        <f t="shared" ref="H175:H192" si="16">G175-F175</f>
        <v>0</v>
      </c>
      <c r="I175" s="72"/>
    </row>
    <row r="176" spans="1:9" ht="15.75" x14ac:dyDescent="0.3">
      <c r="A176" s="93"/>
      <c r="B176" s="93"/>
      <c r="C176" s="93"/>
      <c r="D176" s="93"/>
      <c r="E176" s="103" t="s">
        <v>168</v>
      </c>
      <c r="F176" s="137">
        <f>'Lamp I'!G177</f>
        <v>3875000</v>
      </c>
      <c r="G176" s="68">
        <f t="shared" si="14"/>
        <v>3875000</v>
      </c>
      <c r="H176" s="73">
        <f t="shared" si="16"/>
        <v>0</v>
      </c>
      <c r="I176" s="72"/>
    </row>
    <row r="177" spans="1:9" ht="15.75" x14ac:dyDescent="0.3">
      <c r="A177" s="93"/>
      <c r="B177" s="93"/>
      <c r="C177" s="93" t="s">
        <v>294</v>
      </c>
      <c r="D177" s="93"/>
      <c r="E177" s="103" t="s">
        <v>168</v>
      </c>
      <c r="F177" s="137">
        <f>'Lamp I'!G178</f>
        <v>7385000</v>
      </c>
      <c r="G177" s="68">
        <f t="shared" si="14"/>
        <v>7385000</v>
      </c>
      <c r="H177" s="73">
        <f t="shared" si="16"/>
        <v>0</v>
      </c>
      <c r="I177" s="72"/>
    </row>
    <row r="178" spans="1:9" ht="15.75" x14ac:dyDescent="0.3">
      <c r="A178" s="93"/>
      <c r="B178" s="93"/>
      <c r="C178" s="93"/>
      <c r="D178" s="93"/>
      <c r="E178" s="103" t="s">
        <v>169</v>
      </c>
      <c r="F178" s="137">
        <f>'Lamp I'!G179</f>
        <v>815000</v>
      </c>
      <c r="G178" s="68">
        <f t="shared" si="14"/>
        <v>815000</v>
      </c>
      <c r="H178" s="73">
        <f t="shared" si="16"/>
        <v>0</v>
      </c>
      <c r="I178" s="72"/>
    </row>
    <row r="179" spans="1:9" ht="15.75" x14ac:dyDescent="0.3">
      <c r="A179" s="93"/>
      <c r="B179" s="93"/>
      <c r="C179" s="93"/>
      <c r="D179" s="93"/>
      <c r="E179" s="103" t="s">
        <v>169</v>
      </c>
      <c r="F179" s="137">
        <f>'Lamp I'!G180</f>
        <v>41000</v>
      </c>
      <c r="G179" s="68">
        <f t="shared" si="14"/>
        <v>41000</v>
      </c>
      <c r="H179" s="73">
        <f t="shared" si="16"/>
        <v>0</v>
      </c>
      <c r="I179" s="72"/>
    </row>
    <row r="180" spans="1:9" ht="15.75" x14ac:dyDescent="0.3">
      <c r="A180" s="93"/>
      <c r="B180" s="93"/>
      <c r="C180" s="93" t="s">
        <v>294</v>
      </c>
      <c r="D180" s="93"/>
      <c r="E180" s="103" t="s">
        <v>170</v>
      </c>
      <c r="F180" s="137">
        <f>'Lamp I'!G181</f>
        <v>710000</v>
      </c>
      <c r="G180" s="68">
        <f t="shared" si="14"/>
        <v>710000</v>
      </c>
      <c r="H180" s="73">
        <f t="shared" si="16"/>
        <v>0</v>
      </c>
      <c r="I180" s="72"/>
    </row>
    <row r="181" spans="1:9" ht="15.75" x14ac:dyDescent="0.3">
      <c r="A181" s="93"/>
      <c r="B181" s="93"/>
      <c r="C181" s="93"/>
      <c r="D181" s="93"/>
      <c r="E181" s="103" t="s">
        <v>170</v>
      </c>
      <c r="F181" s="137">
        <f>'Lamp I'!G182</f>
        <v>120000</v>
      </c>
      <c r="G181" s="68">
        <f t="shared" si="14"/>
        <v>120000</v>
      </c>
      <c r="H181" s="73">
        <f t="shared" si="16"/>
        <v>0</v>
      </c>
      <c r="I181" s="72"/>
    </row>
    <row r="182" spans="1:9" ht="15.75" x14ac:dyDescent="0.3">
      <c r="A182" s="93">
        <v>2</v>
      </c>
      <c r="B182" s="93">
        <v>2</v>
      </c>
      <c r="C182" s="93">
        <v>4</v>
      </c>
      <c r="D182" s="93">
        <v>3</v>
      </c>
      <c r="E182" s="101" t="s">
        <v>13</v>
      </c>
      <c r="F182" s="137">
        <f>'Lamp I'!G183</f>
        <v>0</v>
      </c>
      <c r="G182" s="68">
        <f t="shared" si="14"/>
        <v>0</v>
      </c>
      <c r="H182" s="73">
        <f t="shared" si="16"/>
        <v>0</v>
      </c>
      <c r="I182" s="72"/>
    </row>
    <row r="183" spans="1:9" ht="15.75" x14ac:dyDescent="0.3">
      <c r="A183" s="93"/>
      <c r="B183" s="93"/>
      <c r="C183" s="93"/>
      <c r="D183" s="93"/>
      <c r="E183" s="103" t="s">
        <v>171</v>
      </c>
      <c r="F183" s="137">
        <f>'Lamp I'!G184</f>
        <v>22627000</v>
      </c>
      <c r="G183" s="68">
        <f t="shared" si="14"/>
        <v>22627000</v>
      </c>
      <c r="H183" s="73">
        <f t="shared" si="16"/>
        <v>0</v>
      </c>
      <c r="I183" s="72"/>
    </row>
    <row r="184" spans="1:9" ht="15.75" x14ac:dyDescent="0.3">
      <c r="A184" s="93"/>
      <c r="B184" s="93"/>
      <c r="C184" s="93"/>
      <c r="D184" s="93"/>
      <c r="E184" s="103" t="s">
        <v>172</v>
      </c>
      <c r="F184" s="137">
        <f>'Lamp I'!G185</f>
        <v>10260000</v>
      </c>
      <c r="G184" s="68">
        <f t="shared" si="14"/>
        <v>10260000</v>
      </c>
      <c r="H184" s="73">
        <f t="shared" si="16"/>
        <v>0</v>
      </c>
      <c r="I184" s="72"/>
    </row>
    <row r="185" spans="1:9" ht="15.75" x14ac:dyDescent="0.3">
      <c r="A185" s="93"/>
      <c r="B185" s="93"/>
      <c r="C185" s="93"/>
      <c r="D185" s="93"/>
      <c r="E185" s="103" t="s">
        <v>288</v>
      </c>
      <c r="F185" s="137">
        <f>'Lamp I'!G186</f>
        <v>15181000</v>
      </c>
      <c r="G185" s="68">
        <f t="shared" si="14"/>
        <v>15181000</v>
      </c>
      <c r="H185" s="73">
        <f t="shared" si="16"/>
        <v>0</v>
      </c>
      <c r="I185" s="72"/>
    </row>
    <row r="186" spans="1:9" ht="15.75" x14ac:dyDescent="0.3">
      <c r="A186" s="93"/>
      <c r="B186" s="93"/>
      <c r="C186" s="93"/>
      <c r="D186" s="93"/>
      <c r="E186" s="103"/>
      <c r="F186" s="137">
        <f>'Lamp I'!G187</f>
        <v>0</v>
      </c>
      <c r="G186" s="68">
        <f t="shared" si="14"/>
        <v>0</v>
      </c>
      <c r="H186" s="73">
        <f t="shared" si="16"/>
        <v>0</v>
      </c>
      <c r="I186" s="72"/>
    </row>
    <row r="187" spans="1:9" ht="15.75" x14ac:dyDescent="0.3">
      <c r="A187" s="93">
        <v>2</v>
      </c>
      <c r="B187" s="93">
        <v>2</v>
      </c>
      <c r="C187" s="93">
        <v>5</v>
      </c>
      <c r="D187" s="93"/>
      <c r="E187" s="102" t="str">
        <f>[1]MASTER!A52</f>
        <v>Rabat Beton Dusun Salakan (RT. 023)</v>
      </c>
      <c r="F187" s="137">
        <f>'Lamp I'!G188</f>
        <v>59774000</v>
      </c>
      <c r="G187" s="68">
        <f t="shared" si="14"/>
        <v>59774000</v>
      </c>
      <c r="H187" s="73">
        <f t="shared" si="16"/>
        <v>0</v>
      </c>
      <c r="I187" s="72"/>
    </row>
    <row r="188" spans="1:9" ht="15.75" x14ac:dyDescent="0.3">
      <c r="A188" s="93">
        <v>2</v>
      </c>
      <c r="B188" s="93">
        <v>2</v>
      </c>
      <c r="C188" s="93">
        <v>5</v>
      </c>
      <c r="D188" s="93">
        <v>2</v>
      </c>
      <c r="E188" s="101" t="s">
        <v>12</v>
      </c>
      <c r="F188" s="137">
        <f>'Lamp I'!G189</f>
        <v>0</v>
      </c>
      <c r="G188" s="68">
        <f t="shared" si="14"/>
        <v>0</v>
      </c>
      <c r="H188" s="73">
        <f t="shared" si="16"/>
        <v>0</v>
      </c>
      <c r="I188" s="72"/>
    </row>
    <row r="189" spans="1:9" ht="15.75" x14ac:dyDescent="0.3">
      <c r="A189" s="93"/>
      <c r="B189" s="93"/>
      <c r="C189" s="93"/>
      <c r="D189" s="93"/>
      <c r="E189" s="103" t="s">
        <v>157</v>
      </c>
      <c r="F189" s="137">
        <f>'Lamp I'!G190</f>
        <v>100000</v>
      </c>
      <c r="G189" s="68">
        <f t="shared" si="14"/>
        <v>100000</v>
      </c>
      <c r="H189" s="73">
        <f t="shared" si="16"/>
        <v>0</v>
      </c>
      <c r="I189" s="72"/>
    </row>
    <row r="190" spans="1:9" ht="15.75" x14ac:dyDescent="0.3">
      <c r="A190" s="93"/>
      <c r="B190" s="93"/>
      <c r="C190" s="93"/>
      <c r="D190" s="93"/>
      <c r="E190" s="103" t="s">
        <v>158</v>
      </c>
      <c r="F190" s="137">
        <f>'Lamp I'!G191</f>
        <v>50000</v>
      </c>
      <c r="G190" s="68">
        <f t="shared" si="14"/>
        <v>50000</v>
      </c>
      <c r="H190" s="73">
        <f t="shared" si="16"/>
        <v>0</v>
      </c>
      <c r="I190" s="72"/>
    </row>
    <row r="191" spans="1:9" ht="15.75" x14ac:dyDescent="0.3">
      <c r="A191" s="93"/>
      <c r="B191" s="93"/>
      <c r="C191" s="93"/>
      <c r="D191" s="93"/>
      <c r="E191" s="103" t="s">
        <v>167</v>
      </c>
      <c r="F191" s="137">
        <f>'Lamp I'!G192</f>
        <v>1750000</v>
      </c>
      <c r="G191" s="68">
        <f t="shared" si="14"/>
        <v>1750000</v>
      </c>
      <c r="H191" s="73">
        <f t="shared" si="16"/>
        <v>0</v>
      </c>
      <c r="I191" s="72"/>
    </row>
    <row r="192" spans="1:9" ht="15.75" x14ac:dyDescent="0.3">
      <c r="A192" s="93"/>
      <c r="B192" s="93"/>
      <c r="C192" s="93"/>
      <c r="D192" s="93"/>
      <c r="E192" s="103" t="s">
        <v>168</v>
      </c>
      <c r="F192" s="137">
        <f>'Lamp I'!G193</f>
        <v>5750000</v>
      </c>
      <c r="G192" s="68">
        <f t="shared" si="14"/>
        <v>5750000</v>
      </c>
      <c r="H192" s="73">
        <f t="shared" si="16"/>
        <v>0</v>
      </c>
      <c r="I192" s="72"/>
    </row>
    <row r="193" spans="1:9" ht="15.75" x14ac:dyDescent="0.3">
      <c r="A193" s="93"/>
      <c r="B193" s="93"/>
      <c r="C193" s="93"/>
      <c r="D193" s="93"/>
      <c r="E193" s="103" t="s">
        <v>168</v>
      </c>
      <c r="F193" s="137">
        <f>'Lamp I'!G194</f>
        <v>5490000</v>
      </c>
      <c r="G193" s="68">
        <f t="shared" si="14"/>
        <v>5490000</v>
      </c>
      <c r="H193" s="73"/>
      <c r="I193" s="72"/>
    </row>
    <row r="194" spans="1:9" ht="15.75" x14ac:dyDescent="0.3">
      <c r="A194" s="93"/>
      <c r="B194" s="93"/>
      <c r="C194" s="93"/>
      <c r="D194" s="93"/>
      <c r="E194" s="103" t="s">
        <v>169</v>
      </c>
      <c r="F194" s="137">
        <f>'Lamp I'!G195</f>
        <v>750000</v>
      </c>
      <c r="G194" s="68">
        <f t="shared" si="14"/>
        <v>750000</v>
      </c>
      <c r="H194" s="73">
        <f t="shared" ref="H194:H211" si="17">G194-F194</f>
        <v>0</v>
      </c>
      <c r="I194" s="72"/>
    </row>
    <row r="195" spans="1:9" ht="15.75" x14ac:dyDescent="0.3">
      <c r="A195" s="93"/>
      <c r="B195" s="93"/>
      <c r="C195" s="93"/>
      <c r="D195" s="93"/>
      <c r="E195" s="103" t="s">
        <v>169</v>
      </c>
      <c r="F195" s="137">
        <f>'Lamp I'!G196</f>
        <v>0</v>
      </c>
      <c r="G195" s="68">
        <f t="shared" si="14"/>
        <v>0</v>
      </c>
      <c r="H195" s="73">
        <f t="shared" si="17"/>
        <v>0</v>
      </c>
      <c r="I195" s="72"/>
    </row>
    <row r="196" spans="1:9" ht="15.75" x14ac:dyDescent="0.3">
      <c r="A196" s="93"/>
      <c r="B196" s="93"/>
      <c r="C196" s="93"/>
      <c r="D196" s="93"/>
      <c r="E196" s="103" t="s">
        <v>170</v>
      </c>
      <c r="F196" s="137">
        <f>'Lamp I'!G197</f>
        <v>0</v>
      </c>
      <c r="G196" s="68">
        <f t="shared" si="14"/>
        <v>0</v>
      </c>
      <c r="H196" s="73">
        <f t="shared" si="17"/>
        <v>0</v>
      </c>
      <c r="I196" s="72"/>
    </row>
    <row r="197" spans="1:9" ht="15.75" x14ac:dyDescent="0.3">
      <c r="A197" s="93"/>
      <c r="B197" s="93"/>
      <c r="C197" s="93"/>
      <c r="D197" s="93"/>
      <c r="E197" s="103" t="s">
        <v>170</v>
      </c>
      <c r="F197" s="137">
        <f>'Lamp I'!G198</f>
        <v>0</v>
      </c>
      <c r="G197" s="68">
        <f t="shared" si="14"/>
        <v>0</v>
      </c>
      <c r="H197" s="73">
        <f t="shared" si="17"/>
        <v>0</v>
      </c>
      <c r="I197" s="72"/>
    </row>
    <row r="198" spans="1:9" ht="15.75" x14ac:dyDescent="0.3">
      <c r="A198" s="93">
        <v>2</v>
      </c>
      <c r="B198" s="93">
        <v>2</v>
      </c>
      <c r="C198" s="93">
        <v>5</v>
      </c>
      <c r="D198" s="93">
        <v>3</v>
      </c>
      <c r="E198" s="101" t="s">
        <v>13</v>
      </c>
      <c r="F198" s="137">
        <f>'Lamp I'!G199</f>
        <v>0</v>
      </c>
      <c r="G198" s="68">
        <f t="shared" si="14"/>
        <v>0</v>
      </c>
      <c r="H198" s="73">
        <f t="shared" si="17"/>
        <v>0</v>
      </c>
      <c r="I198" s="72"/>
    </row>
    <row r="199" spans="1:9" ht="15.75" x14ac:dyDescent="0.3">
      <c r="A199" s="93"/>
      <c r="B199" s="93"/>
      <c r="C199" s="93"/>
      <c r="D199" s="93"/>
      <c r="E199" s="103" t="s">
        <v>295</v>
      </c>
      <c r="F199" s="137">
        <f>'Lamp I'!G200</f>
        <v>21659000</v>
      </c>
      <c r="G199" s="68">
        <f t="shared" si="14"/>
        <v>21659000</v>
      </c>
      <c r="H199" s="73">
        <f t="shared" si="17"/>
        <v>0</v>
      </c>
      <c r="I199" s="72"/>
    </row>
    <row r="200" spans="1:9" ht="15.75" x14ac:dyDescent="0.3">
      <c r="A200" s="93"/>
      <c r="B200" s="93"/>
      <c r="C200" s="93"/>
      <c r="D200" s="93"/>
      <c r="E200" s="103" t="s">
        <v>296</v>
      </c>
      <c r="F200" s="137">
        <f>'Lamp I'!G201</f>
        <v>9690000</v>
      </c>
      <c r="G200" s="68">
        <f t="shared" si="14"/>
        <v>9690000</v>
      </c>
      <c r="H200" s="73">
        <f t="shared" si="17"/>
        <v>0</v>
      </c>
      <c r="I200" s="72"/>
    </row>
    <row r="201" spans="1:9" ht="15.75" x14ac:dyDescent="0.3">
      <c r="A201" s="93"/>
      <c r="B201" s="93"/>
      <c r="C201" s="93"/>
      <c r="D201" s="93"/>
      <c r="E201" s="103" t="s">
        <v>288</v>
      </c>
      <c r="F201" s="137">
        <f>'Lamp I'!G202</f>
        <v>14535000</v>
      </c>
      <c r="G201" s="68">
        <f t="shared" si="14"/>
        <v>14535000</v>
      </c>
      <c r="H201" s="73">
        <f t="shared" si="17"/>
        <v>0</v>
      </c>
      <c r="I201" s="72"/>
    </row>
    <row r="202" spans="1:9" ht="15.75" x14ac:dyDescent="0.3">
      <c r="A202" s="93"/>
      <c r="B202" s="93"/>
      <c r="C202" s="93"/>
      <c r="D202" s="93"/>
      <c r="E202" s="103"/>
      <c r="F202" s="137">
        <f>'Lamp I'!G203</f>
        <v>0</v>
      </c>
      <c r="G202" s="68">
        <f t="shared" si="14"/>
        <v>0</v>
      </c>
      <c r="H202" s="73">
        <f t="shared" si="17"/>
        <v>0</v>
      </c>
      <c r="I202" s="72"/>
    </row>
    <row r="203" spans="1:9" ht="15.75" x14ac:dyDescent="0.3">
      <c r="A203" s="93">
        <v>2</v>
      </c>
      <c r="B203" s="93">
        <v>2</v>
      </c>
      <c r="C203" s="93">
        <v>6</v>
      </c>
      <c r="D203" s="93"/>
      <c r="E203" s="121" t="str">
        <f>[1]MASTER!A53</f>
        <v>Rabat Beton Dusun Tangkil (RT. 020)</v>
      </c>
      <c r="F203" s="137">
        <f>'Lamp I'!G204</f>
        <v>61379000</v>
      </c>
      <c r="G203" s="68">
        <f t="shared" si="14"/>
        <v>61379000</v>
      </c>
      <c r="H203" s="73">
        <f t="shared" si="17"/>
        <v>0</v>
      </c>
      <c r="I203" s="72"/>
    </row>
    <row r="204" spans="1:9" ht="15.75" x14ac:dyDescent="0.3">
      <c r="A204" s="93">
        <v>2</v>
      </c>
      <c r="B204" s="93">
        <v>2</v>
      </c>
      <c r="C204" s="93">
        <v>6</v>
      </c>
      <c r="D204" s="93">
        <v>2</v>
      </c>
      <c r="E204" s="101" t="s">
        <v>12</v>
      </c>
      <c r="F204" s="137">
        <f>'Lamp I'!G205</f>
        <v>0</v>
      </c>
      <c r="G204" s="68">
        <f t="shared" si="14"/>
        <v>0</v>
      </c>
      <c r="H204" s="73">
        <f t="shared" si="17"/>
        <v>0</v>
      </c>
      <c r="I204" s="72"/>
    </row>
    <row r="205" spans="1:9" ht="15.75" x14ac:dyDescent="0.3">
      <c r="A205" s="93"/>
      <c r="B205" s="93"/>
      <c r="C205" s="93"/>
      <c r="D205" s="93"/>
      <c r="E205" s="103" t="s">
        <v>157</v>
      </c>
      <c r="F205" s="137">
        <f>'Lamp I'!G206</f>
        <v>100000</v>
      </c>
      <c r="G205" s="68">
        <f t="shared" si="14"/>
        <v>100000</v>
      </c>
      <c r="H205" s="73">
        <f t="shared" si="17"/>
        <v>0</v>
      </c>
      <c r="I205" s="72"/>
    </row>
    <row r="206" spans="1:9" ht="15.75" x14ac:dyDescent="0.3">
      <c r="A206" s="93"/>
      <c r="B206" s="93"/>
      <c r="C206" s="93"/>
      <c r="D206" s="93"/>
      <c r="E206" s="103" t="s">
        <v>158</v>
      </c>
      <c r="F206" s="137">
        <f>'Lamp I'!G207</f>
        <v>50000</v>
      </c>
      <c r="G206" s="68">
        <f t="shared" si="14"/>
        <v>50000</v>
      </c>
      <c r="H206" s="73">
        <f t="shared" si="17"/>
        <v>0</v>
      </c>
      <c r="I206" s="72"/>
    </row>
    <row r="207" spans="1:9" ht="15.75" x14ac:dyDescent="0.3">
      <c r="A207" s="93"/>
      <c r="B207" s="93"/>
      <c r="C207" s="93"/>
      <c r="D207" s="93"/>
      <c r="E207" s="103" t="s">
        <v>167</v>
      </c>
      <c r="F207" s="137">
        <f>'Lamp I'!G208</f>
        <v>1750000</v>
      </c>
      <c r="G207" s="68">
        <f t="shared" si="14"/>
        <v>1750000</v>
      </c>
      <c r="H207" s="73">
        <f t="shared" si="17"/>
        <v>0</v>
      </c>
      <c r="I207" s="72"/>
    </row>
    <row r="208" spans="1:9" ht="15.75" x14ac:dyDescent="0.3">
      <c r="A208" s="93"/>
      <c r="B208" s="93"/>
      <c r="C208" s="93"/>
      <c r="D208" s="93"/>
      <c r="E208" s="103" t="s">
        <v>168</v>
      </c>
      <c r="F208" s="137">
        <f>'Lamp I'!G209</f>
        <v>5700000</v>
      </c>
      <c r="G208" s="68">
        <f t="shared" si="14"/>
        <v>5700000</v>
      </c>
      <c r="H208" s="73">
        <f t="shared" si="17"/>
        <v>0</v>
      </c>
      <c r="I208" s="72"/>
    </row>
    <row r="209" spans="1:9" ht="15.75" x14ac:dyDescent="0.3">
      <c r="A209" s="93"/>
      <c r="B209" s="93"/>
      <c r="C209" s="93"/>
      <c r="D209" s="93"/>
      <c r="E209" s="103" t="s">
        <v>168</v>
      </c>
      <c r="F209" s="137">
        <f>'Lamp I'!G210</f>
        <v>8110000</v>
      </c>
      <c r="G209" s="68">
        <f t="shared" ref="G209:G272" si="18">F209</f>
        <v>8110000</v>
      </c>
      <c r="H209" s="73">
        <f t="shared" si="17"/>
        <v>0</v>
      </c>
      <c r="I209" s="72"/>
    </row>
    <row r="210" spans="1:9" ht="15.75" x14ac:dyDescent="0.3">
      <c r="A210" s="93"/>
      <c r="B210" s="93"/>
      <c r="C210" s="93"/>
      <c r="D210" s="93"/>
      <c r="E210" s="103" t="s">
        <v>170</v>
      </c>
      <c r="F210" s="137">
        <f>'Lamp I'!G211</f>
        <v>0</v>
      </c>
      <c r="G210" s="68">
        <f t="shared" si="18"/>
        <v>0</v>
      </c>
      <c r="H210" s="73">
        <f t="shared" si="17"/>
        <v>0</v>
      </c>
      <c r="I210" s="72"/>
    </row>
    <row r="211" spans="1:9" ht="15.75" x14ac:dyDescent="0.3">
      <c r="A211" s="93"/>
      <c r="B211" s="93"/>
      <c r="C211" s="93"/>
      <c r="D211" s="93"/>
      <c r="E211" s="103" t="s">
        <v>170</v>
      </c>
      <c r="F211" s="137">
        <f>'Lamp I'!G212</f>
        <v>2850000</v>
      </c>
      <c r="G211" s="68">
        <f t="shared" si="18"/>
        <v>2850000</v>
      </c>
      <c r="H211" s="73">
        <f t="shared" si="17"/>
        <v>0</v>
      </c>
      <c r="I211" s="72"/>
    </row>
    <row r="212" spans="1:9" ht="15.75" x14ac:dyDescent="0.3">
      <c r="A212" s="93"/>
      <c r="B212" s="93"/>
      <c r="C212" s="93"/>
      <c r="D212" s="93"/>
      <c r="E212" s="103" t="s">
        <v>169</v>
      </c>
      <c r="F212" s="137">
        <f>'Lamp I'!G213</f>
        <v>1300000</v>
      </c>
      <c r="G212" s="68">
        <f t="shared" si="18"/>
        <v>1300000</v>
      </c>
      <c r="H212" s="73"/>
      <c r="I212" s="72"/>
    </row>
    <row r="213" spans="1:9" ht="16.5" customHeight="1" x14ac:dyDescent="0.3">
      <c r="A213" s="93"/>
      <c r="B213" s="93"/>
      <c r="C213" s="93"/>
      <c r="D213" s="93"/>
      <c r="E213" s="103" t="s">
        <v>169</v>
      </c>
      <c r="F213" s="137">
        <f>'Lamp I'!G214</f>
        <v>361000</v>
      </c>
      <c r="G213" s="68">
        <f t="shared" si="18"/>
        <v>361000</v>
      </c>
      <c r="H213" s="73">
        <f t="shared" ref="H213:H230" si="19">G213-F213</f>
        <v>0</v>
      </c>
      <c r="I213" s="72"/>
    </row>
    <row r="214" spans="1:9" ht="15.75" x14ac:dyDescent="0.3">
      <c r="A214" s="93">
        <v>2</v>
      </c>
      <c r="B214" s="93">
        <v>2</v>
      </c>
      <c r="C214" s="93">
        <v>6</v>
      </c>
      <c r="D214" s="93">
        <v>3</v>
      </c>
      <c r="E214" s="101" t="s">
        <v>13</v>
      </c>
      <c r="F214" s="137">
        <f>'Lamp I'!G215</f>
        <v>0</v>
      </c>
      <c r="G214" s="68">
        <f t="shared" si="18"/>
        <v>0</v>
      </c>
      <c r="H214" s="73">
        <f t="shared" si="19"/>
        <v>0</v>
      </c>
      <c r="I214" s="72"/>
    </row>
    <row r="215" spans="1:9" ht="15.75" x14ac:dyDescent="0.3">
      <c r="A215" s="93"/>
      <c r="B215" s="93"/>
      <c r="C215" s="93"/>
      <c r="D215" s="93"/>
      <c r="E215" s="103" t="s">
        <v>171</v>
      </c>
      <c r="F215" s="137">
        <f>'Lamp I'!G216</f>
        <v>10164000</v>
      </c>
      <c r="G215" s="68">
        <f t="shared" si="18"/>
        <v>10164000</v>
      </c>
      <c r="H215" s="73">
        <f t="shared" si="19"/>
        <v>0</v>
      </c>
      <c r="I215" s="72"/>
    </row>
    <row r="216" spans="1:9" ht="15.75" x14ac:dyDescent="0.3">
      <c r="A216" s="93"/>
      <c r="B216" s="93"/>
      <c r="C216" s="93"/>
      <c r="D216" s="93"/>
      <c r="E216" s="103" t="s">
        <v>172</v>
      </c>
      <c r="F216" s="137">
        <f>'Lamp I'!G217</f>
        <v>8265000</v>
      </c>
      <c r="G216" s="68">
        <f t="shared" si="18"/>
        <v>8265000</v>
      </c>
      <c r="H216" s="73">
        <f t="shared" si="19"/>
        <v>0</v>
      </c>
      <c r="I216" s="72"/>
    </row>
    <row r="217" spans="1:9" ht="15.75" x14ac:dyDescent="0.3">
      <c r="A217" s="93"/>
      <c r="B217" s="93"/>
      <c r="C217" s="93"/>
      <c r="D217" s="93"/>
      <c r="E217" s="103" t="s">
        <v>173</v>
      </c>
      <c r="F217" s="137">
        <f>'Lamp I'!G218</f>
        <v>5610000</v>
      </c>
      <c r="G217" s="68">
        <f t="shared" si="18"/>
        <v>5610000</v>
      </c>
      <c r="H217" s="73">
        <f t="shared" si="19"/>
        <v>0</v>
      </c>
      <c r="I217" s="72"/>
    </row>
    <row r="218" spans="1:9" ht="15.75" x14ac:dyDescent="0.3">
      <c r="A218" s="93"/>
      <c r="B218" s="93"/>
      <c r="C218" s="93"/>
      <c r="D218" s="93"/>
      <c r="E218" s="103" t="s">
        <v>288</v>
      </c>
      <c r="F218" s="137">
        <f>'Lamp I'!G219</f>
        <v>2584000</v>
      </c>
      <c r="G218" s="68">
        <f t="shared" si="18"/>
        <v>2584000</v>
      </c>
      <c r="H218" s="73">
        <f t="shared" si="19"/>
        <v>0</v>
      </c>
      <c r="I218" s="72"/>
    </row>
    <row r="219" spans="1:9" ht="15.75" x14ac:dyDescent="0.3">
      <c r="A219" s="93"/>
      <c r="B219" s="93"/>
      <c r="C219" s="93"/>
      <c r="D219" s="93"/>
      <c r="E219" s="103" t="s">
        <v>174</v>
      </c>
      <c r="F219" s="137">
        <f>'Lamp I'!G220</f>
        <v>0</v>
      </c>
      <c r="G219" s="68">
        <f t="shared" si="18"/>
        <v>0</v>
      </c>
      <c r="H219" s="73">
        <f t="shared" si="19"/>
        <v>0</v>
      </c>
      <c r="I219" s="72"/>
    </row>
    <row r="220" spans="1:9" ht="15.75" x14ac:dyDescent="0.3">
      <c r="A220" s="93"/>
      <c r="B220" s="93"/>
      <c r="C220" s="93"/>
      <c r="D220" s="93"/>
      <c r="E220" s="103" t="s">
        <v>297</v>
      </c>
      <c r="F220" s="137">
        <f>'Lamp I'!G221</f>
        <v>14535000</v>
      </c>
      <c r="G220" s="68">
        <f t="shared" si="18"/>
        <v>14535000</v>
      </c>
      <c r="H220" s="73">
        <f t="shared" si="19"/>
        <v>0</v>
      </c>
      <c r="I220" s="72"/>
    </row>
    <row r="221" spans="1:9" ht="15.75" x14ac:dyDescent="0.3">
      <c r="A221" s="93"/>
      <c r="B221" s="93"/>
      <c r="C221" s="93"/>
      <c r="D221" s="93"/>
      <c r="E221" s="103"/>
      <c r="F221" s="137">
        <f>'Lamp I'!G222</f>
        <v>0</v>
      </c>
      <c r="G221" s="68">
        <f t="shared" si="18"/>
        <v>0</v>
      </c>
      <c r="H221" s="73">
        <f t="shared" si="19"/>
        <v>0</v>
      </c>
      <c r="I221" s="72"/>
    </row>
    <row r="222" spans="1:9" ht="30" x14ac:dyDescent="0.3">
      <c r="A222" s="93">
        <v>2</v>
      </c>
      <c r="B222" s="93">
        <v>2</v>
      </c>
      <c r="C222" s="93">
        <v>7</v>
      </c>
      <c r="D222" s="93"/>
      <c r="E222" s="102" t="str">
        <f>[1]MASTER!A54</f>
        <v>Rehab Jembatan Dusun Bleber (P Surohmad)</v>
      </c>
      <c r="F222" s="137">
        <f>'Lamp I'!G223</f>
        <v>69000000</v>
      </c>
      <c r="G222" s="68">
        <f t="shared" si="18"/>
        <v>69000000</v>
      </c>
      <c r="H222" s="73">
        <f t="shared" si="19"/>
        <v>0</v>
      </c>
      <c r="I222" s="72"/>
    </row>
    <row r="223" spans="1:9" ht="15.75" x14ac:dyDescent="0.3">
      <c r="A223" s="93">
        <v>2</v>
      </c>
      <c r="B223" s="93">
        <v>2</v>
      </c>
      <c r="C223" s="93">
        <v>7</v>
      </c>
      <c r="D223" s="93">
        <v>2</v>
      </c>
      <c r="E223" s="101" t="s">
        <v>12</v>
      </c>
      <c r="F223" s="137">
        <f>'Lamp I'!G224</f>
        <v>0</v>
      </c>
      <c r="G223" s="68">
        <f t="shared" si="18"/>
        <v>0</v>
      </c>
      <c r="H223" s="73">
        <f t="shared" si="19"/>
        <v>0</v>
      </c>
      <c r="I223" s="72"/>
    </row>
    <row r="224" spans="1:9" ht="15.75" x14ac:dyDescent="0.3">
      <c r="A224" s="93"/>
      <c r="B224" s="93"/>
      <c r="C224" s="93"/>
      <c r="D224" s="93"/>
      <c r="E224" s="103" t="s">
        <v>157</v>
      </c>
      <c r="F224" s="137">
        <f>'Lamp I'!G225</f>
        <v>100000</v>
      </c>
      <c r="G224" s="68">
        <f t="shared" si="18"/>
        <v>100000</v>
      </c>
      <c r="H224" s="73">
        <f t="shared" si="19"/>
        <v>0</v>
      </c>
      <c r="I224" s="72"/>
    </row>
    <row r="225" spans="1:9" ht="15.75" x14ac:dyDescent="0.3">
      <c r="A225" s="93"/>
      <c r="B225" s="93"/>
      <c r="C225" s="93"/>
      <c r="D225" s="93"/>
      <c r="E225" s="103" t="s">
        <v>158</v>
      </c>
      <c r="F225" s="137">
        <f>'Lamp I'!G226</f>
        <v>50000</v>
      </c>
      <c r="G225" s="68">
        <f t="shared" si="18"/>
        <v>50000</v>
      </c>
      <c r="H225" s="73">
        <f t="shared" si="19"/>
        <v>0</v>
      </c>
      <c r="I225" s="72"/>
    </row>
    <row r="226" spans="1:9" ht="15.75" x14ac:dyDescent="0.3">
      <c r="A226" s="93"/>
      <c r="B226" s="93"/>
      <c r="C226" s="93"/>
      <c r="D226" s="93"/>
      <c r="E226" s="103" t="s">
        <v>167</v>
      </c>
      <c r="F226" s="137">
        <f>'Lamp I'!G227</f>
        <v>1450000</v>
      </c>
      <c r="G226" s="68">
        <f t="shared" si="18"/>
        <v>1450000</v>
      </c>
      <c r="H226" s="73">
        <f t="shared" si="19"/>
        <v>0</v>
      </c>
      <c r="I226" s="72"/>
    </row>
    <row r="227" spans="1:9" ht="15.75" x14ac:dyDescent="0.3">
      <c r="A227" s="93"/>
      <c r="B227" s="93"/>
      <c r="C227" s="93"/>
      <c r="D227" s="93"/>
      <c r="E227" s="103" t="s">
        <v>168</v>
      </c>
      <c r="F227" s="137">
        <f>'Lamp I'!G228</f>
        <v>5160000</v>
      </c>
      <c r="G227" s="68">
        <f t="shared" si="18"/>
        <v>5160000</v>
      </c>
      <c r="H227" s="73">
        <f t="shared" si="19"/>
        <v>0</v>
      </c>
      <c r="I227" s="72"/>
    </row>
    <row r="228" spans="1:9" ht="15.75" x14ac:dyDescent="0.3">
      <c r="A228" s="93"/>
      <c r="B228" s="93"/>
      <c r="C228" s="93"/>
      <c r="D228" s="93"/>
      <c r="E228" s="103" t="s">
        <v>168</v>
      </c>
      <c r="F228" s="137">
        <f>'Lamp I'!G229</f>
        <v>6260000</v>
      </c>
      <c r="G228" s="68">
        <f t="shared" si="18"/>
        <v>6260000</v>
      </c>
      <c r="H228" s="73">
        <f t="shared" si="19"/>
        <v>0</v>
      </c>
      <c r="I228" s="72"/>
    </row>
    <row r="229" spans="1:9" ht="15.75" x14ac:dyDescent="0.3">
      <c r="A229" s="93"/>
      <c r="B229" s="93"/>
      <c r="C229" s="93"/>
      <c r="D229" s="93"/>
      <c r="E229" s="103" t="s">
        <v>169</v>
      </c>
      <c r="F229" s="137">
        <f>'Lamp I'!G230</f>
        <v>790000</v>
      </c>
      <c r="G229" s="68">
        <f t="shared" si="18"/>
        <v>790000</v>
      </c>
      <c r="H229" s="73">
        <f t="shared" si="19"/>
        <v>0</v>
      </c>
      <c r="I229" s="72"/>
    </row>
    <row r="230" spans="1:9" ht="15.75" x14ac:dyDescent="0.3">
      <c r="A230" s="93"/>
      <c r="B230" s="93"/>
      <c r="C230" s="93"/>
      <c r="D230" s="93"/>
      <c r="E230" s="103" t="s">
        <v>169</v>
      </c>
      <c r="F230" s="137">
        <f>'Lamp I'!G231</f>
        <v>392000</v>
      </c>
      <c r="G230" s="68">
        <f t="shared" si="18"/>
        <v>392000</v>
      </c>
      <c r="H230" s="73">
        <f t="shared" si="19"/>
        <v>0</v>
      </c>
      <c r="I230" s="72"/>
    </row>
    <row r="231" spans="1:9" ht="15.75" x14ac:dyDescent="0.3">
      <c r="A231" s="93"/>
      <c r="B231" s="93"/>
      <c r="C231" s="93"/>
      <c r="D231" s="93"/>
      <c r="E231" s="103" t="s">
        <v>170</v>
      </c>
      <c r="F231" s="137">
        <f>'Lamp I'!G232</f>
        <v>50000</v>
      </c>
      <c r="G231" s="68">
        <f t="shared" si="18"/>
        <v>50000</v>
      </c>
      <c r="H231" s="73"/>
      <c r="I231" s="72"/>
    </row>
    <row r="232" spans="1:9" ht="15.75" x14ac:dyDescent="0.3">
      <c r="A232" s="93"/>
      <c r="B232" s="93"/>
      <c r="C232" s="93"/>
      <c r="D232" s="93"/>
      <c r="E232" s="103" t="s">
        <v>170</v>
      </c>
      <c r="F232" s="137">
        <f>'Lamp I'!G233</f>
        <v>640000</v>
      </c>
      <c r="G232" s="68">
        <f t="shared" si="18"/>
        <v>640000</v>
      </c>
      <c r="H232" s="73">
        <f t="shared" ref="H232:H249" si="20">G232-F232</f>
        <v>0</v>
      </c>
      <c r="I232" s="72"/>
    </row>
    <row r="233" spans="1:9" ht="15.75" x14ac:dyDescent="0.3">
      <c r="A233" s="93">
        <v>2</v>
      </c>
      <c r="B233" s="93">
        <v>2</v>
      </c>
      <c r="C233" s="93">
        <v>7</v>
      </c>
      <c r="D233" s="93">
        <v>3</v>
      </c>
      <c r="E233" s="101" t="s">
        <v>13</v>
      </c>
      <c r="F233" s="137">
        <f>'Lamp I'!G234</f>
        <v>0</v>
      </c>
      <c r="G233" s="68">
        <f t="shared" si="18"/>
        <v>0</v>
      </c>
      <c r="H233" s="73">
        <f t="shared" si="20"/>
        <v>0</v>
      </c>
      <c r="I233" s="72"/>
    </row>
    <row r="234" spans="1:9" ht="15.75" x14ac:dyDescent="0.3">
      <c r="A234" s="93"/>
      <c r="B234" s="93"/>
      <c r="C234" s="93"/>
      <c r="D234" s="93"/>
      <c r="E234" s="103" t="s">
        <v>171</v>
      </c>
      <c r="F234" s="137">
        <f>'Lamp I'!G235</f>
        <v>25289000</v>
      </c>
      <c r="G234" s="68">
        <f t="shared" si="18"/>
        <v>25289000</v>
      </c>
      <c r="H234" s="73">
        <f t="shared" si="20"/>
        <v>0</v>
      </c>
      <c r="I234" s="72"/>
    </row>
    <row r="235" spans="1:9" ht="15.75" x14ac:dyDescent="0.3">
      <c r="A235" s="93"/>
      <c r="B235" s="93"/>
      <c r="C235" s="93"/>
      <c r="D235" s="93"/>
      <c r="E235" s="103" t="s">
        <v>172</v>
      </c>
      <c r="F235" s="137">
        <f>'Lamp I'!G236</f>
        <v>11400000</v>
      </c>
      <c r="G235" s="68">
        <f t="shared" si="18"/>
        <v>11400000</v>
      </c>
      <c r="H235" s="73">
        <f t="shared" si="20"/>
        <v>0</v>
      </c>
      <c r="I235" s="72"/>
    </row>
    <row r="236" spans="1:9" ht="15.75" x14ac:dyDescent="0.3">
      <c r="A236" s="93"/>
      <c r="B236" s="93"/>
      <c r="C236" s="93"/>
      <c r="D236" s="93"/>
      <c r="E236" s="103" t="s">
        <v>288</v>
      </c>
      <c r="F236" s="137">
        <f>'Lamp I'!G237</f>
        <v>17119000</v>
      </c>
      <c r="G236" s="68">
        <f t="shared" si="18"/>
        <v>17119000</v>
      </c>
      <c r="H236" s="73">
        <f t="shared" si="20"/>
        <v>0</v>
      </c>
      <c r="I236" s="72"/>
    </row>
    <row r="237" spans="1:9" ht="15.75" x14ac:dyDescent="0.3">
      <c r="A237" s="93"/>
      <c r="B237" s="93"/>
      <c r="C237" s="93"/>
      <c r="D237" s="93"/>
      <c r="E237" s="103"/>
      <c r="F237" s="137">
        <f>'Lamp I'!G238</f>
        <v>0</v>
      </c>
      <c r="G237" s="68">
        <f t="shared" si="18"/>
        <v>0</v>
      </c>
      <c r="H237" s="73">
        <f t="shared" si="20"/>
        <v>0</v>
      </c>
      <c r="I237" s="72"/>
    </row>
    <row r="238" spans="1:9" ht="30" x14ac:dyDescent="0.3">
      <c r="A238" s="93">
        <v>2</v>
      </c>
      <c r="B238" s="93">
        <v>2</v>
      </c>
      <c r="C238" s="93">
        <v>8</v>
      </c>
      <c r="D238" s="93"/>
      <c r="E238" s="108" t="str">
        <f>[1]MASTER!A55</f>
        <v>Rabat Beton Dusun Ngemplak (P Matsarifudin)</v>
      </c>
      <c r="F238" s="137">
        <f>'Lamp I'!G239</f>
        <v>53368000</v>
      </c>
      <c r="G238" s="68">
        <f t="shared" si="18"/>
        <v>53368000</v>
      </c>
      <c r="H238" s="73">
        <f t="shared" si="20"/>
        <v>0</v>
      </c>
      <c r="I238" s="72"/>
    </row>
    <row r="239" spans="1:9" ht="15.75" x14ac:dyDescent="0.3">
      <c r="A239" s="93">
        <v>2</v>
      </c>
      <c r="B239" s="93">
        <v>2</v>
      </c>
      <c r="C239" s="93">
        <v>8</v>
      </c>
      <c r="D239" s="93">
        <v>2</v>
      </c>
      <c r="E239" s="101" t="s">
        <v>12</v>
      </c>
      <c r="F239" s="137">
        <f>'Lamp I'!G240</f>
        <v>0</v>
      </c>
      <c r="G239" s="68">
        <f t="shared" si="18"/>
        <v>0</v>
      </c>
      <c r="H239" s="73">
        <f t="shared" si="20"/>
        <v>0</v>
      </c>
      <c r="I239" s="72"/>
    </row>
    <row r="240" spans="1:9" ht="15.75" x14ac:dyDescent="0.3">
      <c r="A240" s="93"/>
      <c r="B240" s="93"/>
      <c r="C240" s="93"/>
      <c r="D240" s="93"/>
      <c r="E240" s="103" t="s">
        <v>157</v>
      </c>
      <c r="F240" s="137">
        <f>'Lamp I'!G241</f>
        <v>100000</v>
      </c>
      <c r="G240" s="68">
        <f t="shared" si="18"/>
        <v>100000</v>
      </c>
      <c r="H240" s="73">
        <f t="shared" si="20"/>
        <v>0</v>
      </c>
      <c r="I240" s="72"/>
    </row>
    <row r="241" spans="1:9" ht="15.75" x14ac:dyDescent="0.3">
      <c r="A241" s="93"/>
      <c r="B241" s="93"/>
      <c r="C241" s="93"/>
      <c r="D241" s="93"/>
      <c r="E241" s="103" t="s">
        <v>158</v>
      </c>
      <c r="F241" s="137">
        <f>'Lamp I'!G242</f>
        <v>50000</v>
      </c>
      <c r="G241" s="68">
        <f t="shared" si="18"/>
        <v>50000</v>
      </c>
      <c r="H241" s="73">
        <f t="shared" si="20"/>
        <v>0</v>
      </c>
      <c r="I241" s="72"/>
    </row>
    <row r="242" spans="1:9" ht="15.75" x14ac:dyDescent="0.3">
      <c r="A242" s="93"/>
      <c r="B242" s="93"/>
      <c r="C242" s="93"/>
      <c r="D242" s="93"/>
      <c r="E242" s="103" t="s">
        <v>167</v>
      </c>
      <c r="F242" s="137">
        <f>'Lamp I'!G243</f>
        <v>1750000</v>
      </c>
      <c r="G242" s="68">
        <f t="shared" si="18"/>
        <v>1750000</v>
      </c>
      <c r="H242" s="73">
        <f t="shared" si="20"/>
        <v>0</v>
      </c>
      <c r="I242" s="72"/>
    </row>
    <row r="243" spans="1:9" ht="15.75" x14ac:dyDescent="0.3">
      <c r="A243" s="93"/>
      <c r="B243" s="93"/>
      <c r="C243" s="93"/>
      <c r="D243" s="93"/>
      <c r="E243" s="103" t="s">
        <v>168</v>
      </c>
      <c r="F243" s="137">
        <f>'Lamp I'!G244</f>
        <v>3680000</v>
      </c>
      <c r="G243" s="68">
        <f t="shared" si="18"/>
        <v>3680000</v>
      </c>
      <c r="H243" s="73">
        <f t="shared" si="20"/>
        <v>0</v>
      </c>
      <c r="I243" s="72"/>
    </row>
    <row r="244" spans="1:9" ht="15.75" x14ac:dyDescent="0.3">
      <c r="A244" s="93"/>
      <c r="B244" s="93"/>
      <c r="C244" s="93"/>
      <c r="D244" s="93"/>
      <c r="E244" s="103" t="s">
        <v>168</v>
      </c>
      <c r="F244" s="137">
        <f>'Lamp I'!G245</f>
        <v>9610000</v>
      </c>
      <c r="G244" s="68">
        <f t="shared" si="18"/>
        <v>9610000</v>
      </c>
      <c r="H244" s="73">
        <f t="shared" si="20"/>
        <v>0</v>
      </c>
      <c r="I244" s="72"/>
    </row>
    <row r="245" spans="1:9" ht="15.75" x14ac:dyDescent="0.3">
      <c r="A245" s="93"/>
      <c r="B245" s="93"/>
      <c r="C245" s="93"/>
      <c r="D245" s="93"/>
      <c r="E245" s="103" t="s">
        <v>169</v>
      </c>
      <c r="F245" s="137">
        <f>'Lamp I'!G246</f>
        <v>1300000</v>
      </c>
      <c r="G245" s="68">
        <f t="shared" si="18"/>
        <v>1300000</v>
      </c>
      <c r="H245" s="73">
        <f t="shared" si="20"/>
        <v>0</v>
      </c>
      <c r="I245" s="72"/>
    </row>
    <row r="246" spans="1:9" ht="15.75" x14ac:dyDescent="0.3">
      <c r="A246" s="93"/>
      <c r="B246" s="93"/>
      <c r="C246" s="93"/>
      <c r="D246" s="93"/>
      <c r="E246" s="103" t="s">
        <v>169</v>
      </c>
      <c r="F246" s="137">
        <f>'Lamp I'!G247</f>
        <v>359000</v>
      </c>
      <c r="G246" s="68">
        <f t="shared" si="18"/>
        <v>359000</v>
      </c>
      <c r="H246" s="73">
        <f t="shared" si="20"/>
        <v>0</v>
      </c>
      <c r="I246" s="72"/>
    </row>
    <row r="247" spans="1:9" ht="15.75" x14ac:dyDescent="0.3">
      <c r="A247" s="93"/>
      <c r="B247" s="93"/>
      <c r="C247" s="93"/>
      <c r="D247" s="93"/>
      <c r="E247" s="103" t="s">
        <v>170</v>
      </c>
      <c r="F247" s="137">
        <f>'Lamp I'!G248</f>
        <v>20000</v>
      </c>
      <c r="G247" s="68">
        <f t="shared" si="18"/>
        <v>20000</v>
      </c>
      <c r="H247" s="73">
        <f t="shared" si="20"/>
        <v>0</v>
      </c>
      <c r="I247" s="72"/>
    </row>
    <row r="248" spans="1:9" ht="15.75" x14ac:dyDescent="0.3">
      <c r="A248" s="93"/>
      <c r="B248" s="93"/>
      <c r="C248" s="93"/>
      <c r="D248" s="93"/>
      <c r="E248" s="103" t="s">
        <v>170</v>
      </c>
      <c r="F248" s="137">
        <f>'Lamp I'!G249</f>
        <v>2258000</v>
      </c>
      <c r="G248" s="68">
        <f t="shared" si="18"/>
        <v>2258000</v>
      </c>
      <c r="H248" s="73">
        <f t="shared" si="20"/>
        <v>0</v>
      </c>
      <c r="I248" s="72"/>
    </row>
    <row r="249" spans="1:9" ht="15.75" x14ac:dyDescent="0.3">
      <c r="A249" s="93">
        <v>2</v>
      </c>
      <c r="B249" s="93">
        <v>2</v>
      </c>
      <c r="C249" s="93">
        <v>8</v>
      </c>
      <c r="D249" s="93">
        <v>3</v>
      </c>
      <c r="E249" s="101" t="s">
        <v>13</v>
      </c>
      <c r="F249" s="137">
        <f>'Lamp I'!G250</f>
        <v>0</v>
      </c>
      <c r="G249" s="68">
        <f t="shared" si="18"/>
        <v>0</v>
      </c>
      <c r="H249" s="73">
        <f t="shared" si="20"/>
        <v>0</v>
      </c>
      <c r="I249" s="72"/>
    </row>
    <row r="250" spans="1:9" ht="15.75" x14ac:dyDescent="0.3">
      <c r="A250" s="93"/>
      <c r="B250" s="93"/>
      <c r="C250" s="93"/>
      <c r="D250" s="93"/>
      <c r="E250" s="103" t="s">
        <v>171</v>
      </c>
      <c r="F250" s="137">
        <f>'Lamp I'!G251</f>
        <v>8591000</v>
      </c>
      <c r="G250" s="68">
        <f t="shared" si="18"/>
        <v>8591000</v>
      </c>
      <c r="H250" s="73"/>
      <c r="I250" s="72"/>
    </row>
    <row r="251" spans="1:9" ht="15" customHeight="1" x14ac:dyDescent="0.3">
      <c r="A251" s="93"/>
      <c r="B251" s="93"/>
      <c r="C251" s="93"/>
      <c r="D251" s="93"/>
      <c r="E251" s="103" t="s">
        <v>172</v>
      </c>
      <c r="F251" s="137">
        <f>'Lamp I'!G252</f>
        <v>7980000</v>
      </c>
      <c r="G251" s="68">
        <f t="shared" si="18"/>
        <v>7980000</v>
      </c>
      <c r="H251" s="73">
        <f t="shared" ref="H251:H268" si="21">G251-F251</f>
        <v>0</v>
      </c>
      <c r="I251" s="72"/>
    </row>
    <row r="252" spans="1:9" ht="15.75" x14ac:dyDescent="0.3">
      <c r="A252" s="93"/>
      <c r="B252" s="93"/>
      <c r="C252" s="93"/>
      <c r="D252" s="93"/>
      <c r="E252" s="103" t="s">
        <v>298</v>
      </c>
      <c r="F252" s="137">
        <f>'Lamp I'!G253</f>
        <v>17670000</v>
      </c>
      <c r="G252" s="68">
        <f t="shared" si="18"/>
        <v>17670000</v>
      </c>
      <c r="H252" s="73">
        <f t="shared" si="21"/>
        <v>0</v>
      </c>
      <c r="I252" s="72"/>
    </row>
    <row r="253" spans="1:9" ht="15.75" x14ac:dyDescent="0.3">
      <c r="A253" s="93"/>
      <c r="B253" s="93"/>
      <c r="C253" s="93"/>
      <c r="D253" s="93"/>
      <c r="E253" s="103"/>
      <c r="F253" s="137">
        <f>'Lamp I'!G254</f>
        <v>0</v>
      </c>
      <c r="G253" s="68">
        <f t="shared" si="18"/>
        <v>0</v>
      </c>
      <c r="H253" s="73">
        <f t="shared" si="21"/>
        <v>0</v>
      </c>
      <c r="I253" s="72"/>
    </row>
    <row r="254" spans="1:9" ht="15.75" x14ac:dyDescent="0.3">
      <c r="A254" s="93">
        <v>2</v>
      </c>
      <c r="B254" s="93">
        <v>2</v>
      </c>
      <c r="C254" s="93">
        <v>9</v>
      </c>
      <c r="D254" s="93"/>
      <c r="E254" s="106" t="str">
        <f>[1]MASTER!A56</f>
        <v>Talud Jalan Dusun Tuwanan (RT. 011)</v>
      </c>
      <c r="F254" s="137">
        <f>'Lamp I'!G255</f>
        <v>9801500</v>
      </c>
      <c r="G254" s="68">
        <f t="shared" si="18"/>
        <v>9801500</v>
      </c>
      <c r="H254" s="73">
        <f t="shared" si="21"/>
        <v>0</v>
      </c>
      <c r="I254" s="72"/>
    </row>
    <row r="255" spans="1:9" ht="15.75" x14ac:dyDescent="0.3">
      <c r="A255" s="93">
        <v>2</v>
      </c>
      <c r="B255" s="93">
        <v>2</v>
      </c>
      <c r="C255" s="93">
        <v>9</v>
      </c>
      <c r="D255" s="93">
        <v>2</v>
      </c>
      <c r="E255" s="101" t="s">
        <v>12</v>
      </c>
      <c r="F255" s="137">
        <f>'Lamp I'!G256</f>
        <v>0</v>
      </c>
      <c r="G255" s="68">
        <f t="shared" si="18"/>
        <v>0</v>
      </c>
      <c r="H255" s="73">
        <f t="shared" si="21"/>
        <v>0</v>
      </c>
      <c r="I255" s="72"/>
    </row>
    <row r="256" spans="1:9" ht="15.75" x14ac:dyDescent="0.3">
      <c r="A256" s="93"/>
      <c r="B256" s="93"/>
      <c r="C256" s="93"/>
      <c r="D256" s="93"/>
      <c r="E256" s="103" t="s">
        <v>157</v>
      </c>
      <c r="F256" s="137">
        <f>'Lamp I'!G257</f>
        <v>50000</v>
      </c>
      <c r="G256" s="68">
        <f t="shared" si="18"/>
        <v>50000</v>
      </c>
      <c r="H256" s="73">
        <f t="shared" si="21"/>
        <v>0</v>
      </c>
      <c r="I256" s="72"/>
    </row>
    <row r="257" spans="1:9" ht="15.75" x14ac:dyDescent="0.3">
      <c r="A257" s="93"/>
      <c r="B257" s="93"/>
      <c r="C257" s="93"/>
      <c r="D257" s="93"/>
      <c r="E257" s="103" t="s">
        <v>158</v>
      </c>
      <c r="F257" s="137">
        <f>'Lamp I'!G258</f>
        <v>25000</v>
      </c>
      <c r="G257" s="68">
        <f t="shared" si="18"/>
        <v>25000</v>
      </c>
      <c r="H257" s="73">
        <f t="shared" si="21"/>
        <v>0</v>
      </c>
      <c r="I257" s="72"/>
    </row>
    <row r="258" spans="1:9" ht="15.75" x14ac:dyDescent="0.3">
      <c r="A258" s="93"/>
      <c r="B258" s="93"/>
      <c r="C258" s="93"/>
      <c r="D258" s="93"/>
      <c r="E258" s="103" t="s">
        <v>167</v>
      </c>
      <c r="F258" s="137">
        <f>'Lamp I'!G259</f>
        <v>425000</v>
      </c>
      <c r="G258" s="68">
        <f t="shared" si="18"/>
        <v>425000</v>
      </c>
      <c r="H258" s="73">
        <f t="shared" si="21"/>
        <v>0</v>
      </c>
      <c r="I258" s="72"/>
    </row>
    <row r="259" spans="1:9" ht="15.75" x14ac:dyDescent="0.3">
      <c r="A259" s="93"/>
      <c r="B259" s="93"/>
      <c r="C259" s="93"/>
      <c r="D259" s="93"/>
      <c r="E259" s="103" t="s">
        <v>168</v>
      </c>
      <c r="F259" s="137">
        <f>'Lamp I'!G260</f>
        <v>0</v>
      </c>
      <c r="G259" s="68">
        <f t="shared" si="18"/>
        <v>0</v>
      </c>
      <c r="H259" s="73">
        <f t="shared" si="21"/>
        <v>0</v>
      </c>
      <c r="I259" s="72"/>
    </row>
    <row r="260" spans="1:9" ht="15.75" x14ac:dyDescent="0.3">
      <c r="A260" s="93"/>
      <c r="B260" s="93"/>
      <c r="C260" s="93"/>
      <c r="D260" s="93"/>
      <c r="E260" s="103" t="s">
        <v>299</v>
      </c>
      <c r="F260" s="137">
        <f>'Lamp I'!G261</f>
        <v>1365000</v>
      </c>
      <c r="G260" s="68">
        <f t="shared" si="18"/>
        <v>1365000</v>
      </c>
      <c r="H260" s="73">
        <f t="shared" si="21"/>
        <v>0</v>
      </c>
      <c r="I260" s="72"/>
    </row>
    <row r="261" spans="1:9" ht="15.75" x14ac:dyDescent="0.3">
      <c r="A261" s="93"/>
      <c r="B261" s="93"/>
      <c r="C261" s="93"/>
      <c r="D261" s="93"/>
      <c r="E261" s="103" t="s">
        <v>170</v>
      </c>
      <c r="F261" s="137">
        <f>'Lamp I'!G262</f>
        <v>10000</v>
      </c>
      <c r="G261" s="68">
        <f t="shared" si="18"/>
        <v>10000</v>
      </c>
      <c r="H261" s="73">
        <f t="shared" si="21"/>
        <v>0</v>
      </c>
      <c r="I261" s="72"/>
    </row>
    <row r="262" spans="1:9" ht="15.75" x14ac:dyDescent="0.3">
      <c r="A262" s="93"/>
      <c r="B262" s="93"/>
      <c r="C262" s="93"/>
      <c r="D262" s="93"/>
      <c r="E262" s="103" t="s">
        <v>170</v>
      </c>
      <c r="F262" s="137">
        <f>'Lamp I'!G263</f>
        <v>80000</v>
      </c>
      <c r="G262" s="68">
        <f t="shared" si="18"/>
        <v>80000</v>
      </c>
      <c r="H262" s="73">
        <f t="shared" si="21"/>
        <v>0</v>
      </c>
      <c r="I262" s="72"/>
    </row>
    <row r="263" spans="1:9" ht="15.75" x14ac:dyDescent="0.3">
      <c r="A263" s="93"/>
      <c r="B263" s="93"/>
      <c r="C263" s="93"/>
      <c r="D263" s="93"/>
      <c r="E263" s="103" t="s">
        <v>169</v>
      </c>
      <c r="F263" s="137">
        <f>'Lamp I'!G264</f>
        <v>790000</v>
      </c>
      <c r="G263" s="68">
        <f t="shared" si="18"/>
        <v>790000</v>
      </c>
      <c r="H263" s="73">
        <f t="shared" si="21"/>
        <v>0</v>
      </c>
      <c r="I263" s="72"/>
    </row>
    <row r="264" spans="1:9" ht="15.75" x14ac:dyDescent="0.3">
      <c r="A264" s="93"/>
      <c r="B264" s="93"/>
      <c r="C264" s="93"/>
      <c r="D264" s="93"/>
      <c r="E264" s="103" t="s">
        <v>169</v>
      </c>
      <c r="F264" s="137">
        <f>'Lamp I'!G265</f>
        <v>0</v>
      </c>
      <c r="G264" s="68">
        <f t="shared" si="18"/>
        <v>0</v>
      </c>
      <c r="H264" s="73">
        <f t="shared" si="21"/>
        <v>0</v>
      </c>
      <c r="I264" s="72"/>
    </row>
    <row r="265" spans="1:9" ht="15.75" x14ac:dyDescent="0.3">
      <c r="A265" s="93">
        <v>2</v>
      </c>
      <c r="B265" s="93">
        <v>2</v>
      </c>
      <c r="C265" s="93">
        <v>9</v>
      </c>
      <c r="D265" s="93">
        <v>3</v>
      </c>
      <c r="E265" s="101" t="s">
        <v>13</v>
      </c>
      <c r="F265" s="137">
        <f>'Lamp I'!G266</f>
        <v>0</v>
      </c>
      <c r="G265" s="68">
        <f t="shared" si="18"/>
        <v>0</v>
      </c>
      <c r="H265" s="73">
        <f t="shared" si="21"/>
        <v>0</v>
      </c>
      <c r="I265" s="72"/>
    </row>
    <row r="266" spans="1:9" ht="15.75" x14ac:dyDescent="0.3">
      <c r="A266" s="93"/>
      <c r="B266" s="93"/>
      <c r="C266" s="93"/>
      <c r="D266" s="93"/>
      <c r="E266" s="103" t="s">
        <v>171</v>
      </c>
      <c r="F266" s="137">
        <f>'Lamp I'!G267</f>
        <v>3085500</v>
      </c>
      <c r="G266" s="68">
        <f t="shared" si="18"/>
        <v>3085500</v>
      </c>
      <c r="H266" s="73">
        <f t="shared" si="21"/>
        <v>0</v>
      </c>
      <c r="I266" s="72"/>
    </row>
    <row r="267" spans="1:9" ht="15.75" x14ac:dyDescent="0.3">
      <c r="A267" s="93"/>
      <c r="B267" s="93"/>
      <c r="C267" s="93"/>
      <c r="D267" s="93"/>
      <c r="E267" s="103" t="s">
        <v>172</v>
      </c>
      <c r="F267" s="137">
        <f>'Lamp I'!G268</f>
        <v>1710000</v>
      </c>
      <c r="G267" s="68">
        <f t="shared" si="18"/>
        <v>1710000</v>
      </c>
      <c r="H267" s="73">
        <f t="shared" si="21"/>
        <v>0</v>
      </c>
      <c r="I267" s="72"/>
    </row>
    <row r="268" spans="1:9" ht="15.75" x14ac:dyDescent="0.3">
      <c r="A268" s="93"/>
      <c r="B268" s="93"/>
      <c r="C268" s="93"/>
      <c r="D268" s="93"/>
      <c r="E268" s="103" t="s">
        <v>288</v>
      </c>
      <c r="F268" s="137">
        <f>'Lamp I'!G269</f>
        <v>2261000</v>
      </c>
      <c r="G268" s="68">
        <f t="shared" si="18"/>
        <v>2261000</v>
      </c>
      <c r="H268" s="73">
        <f t="shared" si="21"/>
        <v>0</v>
      </c>
      <c r="I268" s="72"/>
    </row>
    <row r="269" spans="1:9" ht="15.75" x14ac:dyDescent="0.3">
      <c r="A269" s="93"/>
      <c r="B269" s="93"/>
      <c r="C269" s="93"/>
      <c r="D269" s="93"/>
      <c r="E269" s="103" t="s">
        <v>294</v>
      </c>
      <c r="F269" s="137">
        <f>'Lamp I'!G270</f>
        <v>0</v>
      </c>
      <c r="G269" s="68">
        <f t="shared" si="18"/>
        <v>0</v>
      </c>
      <c r="H269" s="73"/>
      <c r="I269" s="72"/>
    </row>
    <row r="270" spans="1:9" ht="30" x14ac:dyDescent="0.3">
      <c r="A270" s="93">
        <v>2</v>
      </c>
      <c r="B270" s="93">
        <v>2</v>
      </c>
      <c r="C270" s="93">
        <v>10</v>
      </c>
      <c r="D270" s="93"/>
      <c r="E270" s="108" t="str">
        <f>[1]MASTER!A57</f>
        <v>Rabat Beton Dusun Tuwanan RT. 016 (P Sudasi)</v>
      </c>
      <c r="F270" s="137">
        <f>'Lamp I'!G271</f>
        <v>76000000</v>
      </c>
      <c r="G270" s="68">
        <f t="shared" si="18"/>
        <v>76000000</v>
      </c>
      <c r="H270" s="73">
        <f t="shared" ref="H270:H287" si="22">G270-F270</f>
        <v>0</v>
      </c>
      <c r="I270" s="72"/>
    </row>
    <row r="271" spans="1:9" ht="15.75" x14ac:dyDescent="0.3">
      <c r="A271" s="93">
        <v>2</v>
      </c>
      <c r="B271" s="93">
        <v>2</v>
      </c>
      <c r="C271" s="93">
        <v>10</v>
      </c>
      <c r="D271" s="93">
        <v>2</v>
      </c>
      <c r="E271" s="108" t="s">
        <v>12</v>
      </c>
      <c r="F271" s="137">
        <f>'Lamp I'!G272</f>
        <v>0</v>
      </c>
      <c r="G271" s="68">
        <f t="shared" si="18"/>
        <v>0</v>
      </c>
      <c r="H271" s="73">
        <f t="shared" si="22"/>
        <v>0</v>
      </c>
      <c r="I271" s="72"/>
    </row>
    <row r="272" spans="1:9" ht="15.75" x14ac:dyDescent="0.3">
      <c r="A272" s="93"/>
      <c r="B272" s="93"/>
      <c r="C272" s="93"/>
      <c r="D272" s="93"/>
      <c r="E272" s="103" t="s">
        <v>157</v>
      </c>
      <c r="F272" s="137">
        <f>'Lamp I'!G273</f>
        <v>100000</v>
      </c>
      <c r="G272" s="68">
        <f t="shared" si="18"/>
        <v>100000</v>
      </c>
      <c r="H272" s="73">
        <f t="shared" si="22"/>
        <v>0</v>
      </c>
      <c r="I272" s="72"/>
    </row>
    <row r="273" spans="1:9" ht="15.75" x14ac:dyDescent="0.3">
      <c r="A273" s="93"/>
      <c r="B273" s="93"/>
      <c r="C273" s="93"/>
      <c r="D273" s="93"/>
      <c r="E273" s="103" t="s">
        <v>158</v>
      </c>
      <c r="F273" s="137">
        <f>'Lamp I'!G274</f>
        <v>50000</v>
      </c>
      <c r="G273" s="68">
        <f t="shared" ref="G273:G336" si="23">F273</f>
        <v>50000</v>
      </c>
      <c r="H273" s="73">
        <f t="shared" si="22"/>
        <v>0</v>
      </c>
      <c r="I273" s="72"/>
    </row>
    <row r="274" spans="1:9" ht="15.75" x14ac:dyDescent="0.3">
      <c r="A274" s="93"/>
      <c r="B274" s="93"/>
      <c r="C274" s="93"/>
      <c r="D274" s="93"/>
      <c r="E274" s="103" t="s">
        <v>167</v>
      </c>
      <c r="F274" s="137">
        <f>'Lamp I'!G275</f>
        <v>1600000</v>
      </c>
      <c r="G274" s="68">
        <f t="shared" si="23"/>
        <v>1600000</v>
      </c>
      <c r="H274" s="73">
        <f t="shared" si="22"/>
        <v>0</v>
      </c>
      <c r="I274" s="72"/>
    </row>
    <row r="275" spans="1:9" ht="15.75" x14ac:dyDescent="0.3">
      <c r="A275" s="93"/>
      <c r="B275" s="93"/>
      <c r="C275" s="93"/>
      <c r="D275" s="93"/>
      <c r="E275" s="103" t="s">
        <v>168</v>
      </c>
      <c r="F275" s="137">
        <f>'Lamp I'!G276</f>
        <v>4680000</v>
      </c>
      <c r="G275" s="68">
        <f t="shared" si="23"/>
        <v>4680000</v>
      </c>
      <c r="H275" s="73">
        <f t="shared" si="22"/>
        <v>0</v>
      </c>
      <c r="I275" s="72"/>
    </row>
    <row r="276" spans="1:9" ht="15.75" x14ac:dyDescent="0.3">
      <c r="A276" s="93"/>
      <c r="B276" s="93"/>
      <c r="C276" s="93"/>
      <c r="D276" s="93"/>
      <c r="E276" s="103" t="s">
        <v>300</v>
      </c>
      <c r="F276" s="137">
        <f>'Lamp I'!G277</f>
        <v>4796000</v>
      </c>
      <c r="G276" s="68">
        <f t="shared" si="23"/>
        <v>4796000</v>
      </c>
      <c r="H276" s="73">
        <f t="shared" si="22"/>
        <v>0</v>
      </c>
      <c r="I276" s="72"/>
    </row>
    <row r="277" spans="1:9" ht="15.75" x14ac:dyDescent="0.3">
      <c r="A277" s="93"/>
      <c r="B277" s="93"/>
      <c r="C277" s="93"/>
      <c r="D277" s="93"/>
      <c r="E277" s="103" t="s">
        <v>169</v>
      </c>
      <c r="F277" s="137">
        <f>'Lamp I'!G278</f>
        <v>1554000</v>
      </c>
      <c r="G277" s="68">
        <f t="shared" si="23"/>
        <v>1554000</v>
      </c>
      <c r="H277" s="73">
        <f t="shared" si="22"/>
        <v>0</v>
      </c>
      <c r="I277" s="72"/>
    </row>
    <row r="278" spans="1:9" ht="15.75" x14ac:dyDescent="0.3">
      <c r="A278" s="93" t="s">
        <v>294</v>
      </c>
      <c r="B278" s="93"/>
      <c r="C278" s="93"/>
      <c r="D278" s="93"/>
      <c r="E278" s="103" t="s">
        <v>169</v>
      </c>
      <c r="F278" s="137">
        <f>'Lamp I'!G279</f>
        <v>461000</v>
      </c>
      <c r="G278" s="68">
        <f t="shared" si="23"/>
        <v>461000</v>
      </c>
      <c r="H278" s="73">
        <f t="shared" si="22"/>
        <v>0</v>
      </c>
      <c r="I278" s="72"/>
    </row>
    <row r="279" spans="1:9" ht="15.75" x14ac:dyDescent="0.3">
      <c r="A279" s="93"/>
      <c r="B279" s="93"/>
      <c r="C279" s="93"/>
      <c r="D279" s="93"/>
      <c r="E279" s="103" t="s">
        <v>170</v>
      </c>
      <c r="F279" s="137">
        <f>'Lamp I'!G280</f>
        <v>400000</v>
      </c>
      <c r="G279" s="68">
        <f t="shared" si="23"/>
        <v>400000</v>
      </c>
      <c r="H279" s="73">
        <f t="shared" si="22"/>
        <v>0</v>
      </c>
      <c r="I279" s="72"/>
    </row>
    <row r="280" spans="1:9" ht="15.75" x14ac:dyDescent="0.3">
      <c r="A280" s="93"/>
      <c r="B280" s="93"/>
      <c r="C280" s="93"/>
      <c r="D280" s="93"/>
      <c r="E280" s="103" t="s">
        <v>170</v>
      </c>
      <c r="F280" s="137">
        <f>'Lamp I'!G281</f>
        <v>650000</v>
      </c>
      <c r="G280" s="68">
        <f t="shared" si="23"/>
        <v>650000</v>
      </c>
      <c r="H280" s="73">
        <f t="shared" si="22"/>
        <v>0</v>
      </c>
      <c r="I280" s="72"/>
    </row>
    <row r="281" spans="1:9" ht="15.75" x14ac:dyDescent="0.3">
      <c r="A281" s="93">
        <v>2</v>
      </c>
      <c r="B281" s="93">
        <v>2</v>
      </c>
      <c r="C281" s="93">
        <v>10</v>
      </c>
      <c r="D281" s="93">
        <v>3</v>
      </c>
      <c r="E281" s="101" t="s">
        <v>13</v>
      </c>
      <c r="F281" s="137">
        <f>'Lamp I'!G282</f>
        <v>0</v>
      </c>
      <c r="G281" s="68">
        <f t="shared" si="23"/>
        <v>0</v>
      </c>
      <c r="H281" s="73">
        <f t="shared" si="22"/>
        <v>0</v>
      </c>
      <c r="I281" s="72"/>
    </row>
    <row r="282" spans="1:9" ht="15.75" x14ac:dyDescent="0.3">
      <c r="A282" s="93"/>
      <c r="B282" s="93"/>
      <c r="C282" s="93"/>
      <c r="D282" s="93"/>
      <c r="E282" s="103" t="s">
        <v>171</v>
      </c>
      <c r="F282" s="137">
        <f>'Lamp I'!G283</f>
        <v>33499000</v>
      </c>
      <c r="G282" s="68">
        <f t="shared" si="23"/>
        <v>33499000</v>
      </c>
      <c r="H282" s="73">
        <f t="shared" si="22"/>
        <v>0</v>
      </c>
      <c r="I282" s="72"/>
    </row>
    <row r="283" spans="1:9" ht="15.75" x14ac:dyDescent="0.3">
      <c r="A283" s="93"/>
      <c r="B283" s="93"/>
      <c r="C283" s="93"/>
      <c r="D283" s="93"/>
      <c r="E283" s="103" t="s">
        <v>172</v>
      </c>
      <c r="F283" s="137">
        <f>'Lamp I'!G284</f>
        <v>11250000</v>
      </c>
      <c r="G283" s="68">
        <f t="shared" si="23"/>
        <v>11250000</v>
      </c>
      <c r="H283" s="73">
        <f t="shared" si="22"/>
        <v>0</v>
      </c>
      <c r="I283" s="72"/>
    </row>
    <row r="284" spans="1:9" ht="15.75" x14ac:dyDescent="0.3">
      <c r="A284" s="93"/>
      <c r="B284" s="93"/>
      <c r="C284" s="93"/>
      <c r="D284" s="93"/>
      <c r="E284" s="103" t="s">
        <v>288</v>
      </c>
      <c r="F284" s="137">
        <f>'Lamp I'!G285</f>
        <v>16960000</v>
      </c>
      <c r="G284" s="68">
        <f t="shared" si="23"/>
        <v>16960000</v>
      </c>
      <c r="H284" s="73">
        <f t="shared" si="22"/>
        <v>0</v>
      </c>
      <c r="I284" s="72"/>
    </row>
    <row r="285" spans="1:9" ht="15.75" x14ac:dyDescent="0.3">
      <c r="A285" s="93"/>
      <c r="B285" s="93"/>
      <c r="C285" s="93"/>
      <c r="D285" s="93"/>
      <c r="E285" s="103"/>
      <c r="F285" s="137">
        <f>'Lamp I'!G286</f>
        <v>0</v>
      </c>
      <c r="G285" s="68">
        <f t="shared" si="23"/>
        <v>0</v>
      </c>
      <c r="H285" s="73">
        <f t="shared" si="22"/>
        <v>0</v>
      </c>
      <c r="I285" s="72"/>
    </row>
    <row r="286" spans="1:9" ht="30" x14ac:dyDescent="0.3">
      <c r="A286" s="93">
        <v>2</v>
      </c>
      <c r="B286" s="93">
        <v>2</v>
      </c>
      <c r="C286" s="93">
        <v>11</v>
      </c>
      <c r="D286" s="93"/>
      <c r="E286" s="106" t="str">
        <f>[1]MASTER!A58</f>
        <v>Rabat Beton Dusun Tuwanan RT. 018 (Bu Markhamalah)</v>
      </c>
      <c r="F286" s="137">
        <f>'Lamp I'!G287</f>
        <v>12036000</v>
      </c>
      <c r="G286" s="68">
        <f t="shared" si="23"/>
        <v>12036000</v>
      </c>
      <c r="H286" s="73">
        <f t="shared" si="22"/>
        <v>0</v>
      </c>
      <c r="I286" s="72"/>
    </row>
    <row r="287" spans="1:9" ht="15.75" x14ac:dyDescent="0.3">
      <c r="A287" s="93">
        <v>2</v>
      </c>
      <c r="B287" s="93">
        <v>2</v>
      </c>
      <c r="C287" s="93">
        <v>11</v>
      </c>
      <c r="D287" s="93">
        <v>2</v>
      </c>
      <c r="E287" s="103" t="s">
        <v>12</v>
      </c>
      <c r="F287" s="137">
        <f>'Lamp I'!G288</f>
        <v>0</v>
      </c>
      <c r="G287" s="68">
        <f t="shared" si="23"/>
        <v>0</v>
      </c>
      <c r="H287" s="73">
        <f t="shared" si="22"/>
        <v>0</v>
      </c>
      <c r="I287" s="72"/>
    </row>
    <row r="288" spans="1:9" ht="15.75" x14ac:dyDescent="0.3">
      <c r="A288" s="93"/>
      <c r="B288" s="93"/>
      <c r="C288" s="93"/>
      <c r="D288" s="93"/>
      <c r="E288" s="103" t="s">
        <v>157</v>
      </c>
      <c r="F288" s="137">
        <f>'Lamp I'!G289</f>
        <v>50000</v>
      </c>
      <c r="G288" s="68">
        <f t="shared" si="23"/>
        <v>50000</v>
      </c>
      <c r="H288" s="73"/>
      <c r="I288" s="72"/>
    </row>
    <row r="289" spans="1:9" ht="15.75" customHeight="1" x14ac:dyDescent="0.3">
      <c r="A289" s="93"/>
      <c r="B289" s="93"/>
      <c r="C289" s="93"/>
      <c r="D289" s="93"/>
      <c r="E289" s="103" t="s">
        <v>158</v>
      </c>
      <c r="F289" s="137">
        <f>'Lamp I'!G290</f>
        <v>25000</v>
      </c>
      <c r="G289" s="68">
        <f t="shared" si="23"/>
        <v>25000</v>
      </c>
      <c r="H289" s="73">
        <f t="shared" ref="H289:H306" si="24">G289-F289</f>
        <v>0</v>
      </c>
      <c r="I289" s="72"/>
    </row>
    <row r="290" spans="1:9" ht="15.75" x14ac:dyDescent="0.3">
      <c r="A290" s="93"/>
      <c r="B290" s="93"/>
      <c r="C290" s="93"/>
      <c r="D290" s="93"/>
      <c r="E290" s="103" t="s">
        <v>167</v>
      </c>
      <c r="F290" s="137">
        <f>'Lamp I'!G291</f>
        <v>425000</v>
      </c>
      <c r="G290" s="68">
        <f t="shared" si="23"/>
        <v>425000</v>
      </c>
      <c r="H290" s="73">
        <f t="shared" si="24"/>
        <v>0</v>
      </c>
      <c r="I290" s="72"/>
    </row>
    <row r="291" spans="1:9" ht="15.75" x14ac:dyDescent="0.3">
      <c r="A291" s="93"/>
      <c r="B291" s="93"/>
      <c r="C291" s="93"/>
      <c r="D291" s="93"/>
      <c r="E291" s="103" t="s">
        <v>168</v>
      </c>
      <c r="F291" s="137">
        <f>'Lamp I'!G292</f>
        <v>1325000</v>
      </c>
      <c r="G291" s="68">
        <f t="shared" si="23"/>
        <v>1325000</v>
      </c>
      <c r="H291" s="73">
        <f t="shared" si="24"/>
        <v>0</v>
      </c>
      <c r="I291" s="72"/>
    </row>
    <row r="292" spans="1:9" ht="15.75" x14ac:dyDescent="0.3">
      <c r="A292" s="93"/>
      <c r="B292" s="93"/>
      <c r="C292" s="93"/>
      <c r="D292" s="93"/>
      <c r="E292" s="103" t="s">
        <v>168</v>
      </c>
      <c r="F292" s="137">
        <f>'Lamp I'!G293</f>
        <v>2475000</v>
      </c>
      <c r="G292" s="68">
        <f t="shared" si="23"/>
        <v>2475000</v>
      </c>
      <c r="H292" s="73">
        <f t="shared" si="24"/>
        <v>0</v>
      </c>
      <c r="I292" s="72"/>
    </row>
    <row r="293" spans="1:9" ht="15.75" x14ac:dyDescent="0.3">
      <c r="A293" s="93"/>
      <c r="B293" s="93"/>
      <c r="C293" s="93"/>
      <c r="D293" s="93"/>
      <c r="E293" s="103" t="s">
        <v>169</v>
      </c>
      <c r="F293" s="137">
        <f>'Lamp I'!G294</f>
        <v>675000</v>
      </c>
      <c r="G293" s="68">
        <f t="shared" si="23"/>
        <v>675000</v>
      </c>
      <c r="H293" s="73">
        <f t="shared" si="24"/>
        <v>0</v>
      </c>
      <c r="I293" s="72"/>
    </row>
    <row r="294" spans="1:9" ht="15.75" x14ac:dyDescent="0.3">
      <c r="A294" s="93"/>
      <c r="B294" s="93"/>
      <c r="C294" s="93"/>
      <c r="D294" s="93"/>
      <c r="E294" s="103" t="s">
        <v>169</v>
      </c>
      <c r="F294" s="137">
        <f>'Lamp I'!G295</f>
        <v>115000</v>
      </c>
      <c r="G294" s="68">
        <f t="shared" si="23"/>
        <v>115000</v>
      </c>
      <c r="H294" s="73">
        <f t="shared" si="24"/>
        <v>0</v>
      </c>
      <c r="I294" s="72"/>
    </row>
    <row r="295" spans="1:9" ht="15.75" x14ac:dyDescent="0.3">
      <c r="A295" s="93"/>
      <c r="B295" s="93"/>
      <c r="C295" s="93"/>
      <c r="D295" s="93"/>
      <c r="E295" s="103" t="s">
        <v>170</v>
      </c>
      <c r="F295" s="137">
        <f>'Lamp I'!G296</f>
        <v>0</v>
      </c>
      <c r="G295" s="68">
        <f t="shared" si="23"/>
        <v>0</v>
      </c>
      <c r="H295" s="73">
        <f t="shared" si="24"/>
        <v>0</v>
      </c>
      <c r="I295" s="72"/>
    </row>
    <row r="296" spans="1:9" ht="15.75" x14ac:dyDescent="0.3">
      <c r="A296" s="93"/>
      <c r="B296" s="93"/>
      <c r="C296" s="93"/>
      <c r="D296" s="93"/>
      <c r="E296" s="103" t="s">
        <v>170</v>
      </c>
      <c r="F296" s="137">
        <f>'Lamp I'!G297</f>
        <v>0</v>
      </c>
      <c r="G296" s="68">
        <f t="shared" si="23"/>
        <v>0</v>
      </c>
      <c r="H296" s="73">
        <f t="shared" si="24"/>
        <v>0</v>
      </c>
      <c r="I296" s="72"/>
    </row>
    <row r="297" spans="1:9" ht="15.75" x14ac:dyDescent="0.3">
      <c r="A297" s="93">
        <v>2</v>
      </c>
      <c r="B297" s="93">
        <v>2</v>
      </c>
      <c r="C297" s="93">
        <v>11</v>
      </c>
      <c r="D297" s="93">
        <v>3</v>
      </c>
      <c r="E297" s="101" t="s">
        <v>13</v>
      </c>
      <c r="F297" s="137">
        <f>'Lamp I'!G298</f>
        <v>0</v>
      </c>
      <c r="G297" s="68">
        <f t="shared" si="23"/>
        <v>0</v>
      </c>
      <c r="H297" s="73">
        <f t="shared" si="24"/>
        <v>0</v>
      </c>
      <c r="I297" s="72"/>
    </row>
    <row r="298" spans="1:9" ht="15.75" x14ac:dyDescent="0.3">
      <c r="A298" s="93"/>
      <c r="B298" s="93"/>
      <c r="C298" s="93"/>
      <c r="D298" s="93"/>
      <c r="E298" s="103" t="s">
        <v>171</v>
      </c>
      <c r="F298" s="137">
        <f>'Lamp I'!G299</f>
        <v>1815000</v>
      </c>
      <c r="G298" s="68">
        <f t="shared" si="23"/>
        <v>1815000</v>
      </c>
      <c r="H298" s="73">
        <f t="shared" si="24"/>
        <v>0</v>
      </c>
      <c r="I298" s="72"/>
    </row>
    <row r="299" spans="1:9" ht="15.75" x14ac:dyDescent="0.3">
      <c r="A299" s="93"/>
      <c r="B299" s="93"/>
      <c r="C299" s="93"/>
      <c r="D299" s="93"/>
      <c r="E299" s="103" t="s">
        <v>172</v>
      </c>
      <c r="F299" s="137">
        <f>'Lamp I'!G300</f>
        <v>1710000</v>
      </c>
      <c r="G299" s="68">
        <f t="shared" si="23"/>
        <v>1710000</v>
      </c>
      <c r="H299" s="73">
        <f t="shared" si="24"/>
        <v>0</v>
      </c>
      <c r="I299" s="72"/>
    </row>
    <row r="300" spans="1:9" ht="15.75" x14ac:dyDescent="0.3">
      <c r="A300" s="93"/>
      <c r="B300" s="93"/>
      <c r="C300" s="93"/>
      <c r="D300" s="93"/>
      <c r="E300" s="103" t="s">
        <v>288</v>
      </c>
      <c r="F300" s="137">
        <f>'Lamp I'!G301</f>
        <v>646000</v>
      </c>
      <c r="G300" s="68">
        <f t="shared" si="23"/>
        <v>646000</v>
      </c>
      <c r="H300" s="73">
        <f t="shared" si="24"/>
        <v>0</v>
      </c>
      <c r="I300" s="72"/>
    </row>
    <row r="301" spans="1:9" ht="15.75" x14ac:dyDescent="0.3">
      <c r="A301" s="93"/>
      <c r="B301" s="93"/>
      <c r="C301" s="93"/>
      <c r="D301" s="93"/>
      <c r="E301" s="103" t="s">
        <v>173</v>
      </c>
      <c r="F301" s="137">
        <f>'Lamp I'!G302</f>
        <v>590000</v>
      </c>
      <c r="G301" s="68">
        <f t="shared" si="23"/>
        <v>590000</v>
      </c>
      <c r="H301" s="73">
        <f t="shared" si="24"/>
        <v>0</v>
      </c>
      <c r="I301" s="72"/>
    </row>
    <row r="302" spans="1:9" ht="15.75" x14ac:dyDescent="0.3">
      <c r="A302" s="93"/>
      <c r="B302" s="93"/>
      <c r="C302" s="93"/>
      <c r="D302" s="93"/>
      <c r="E302" s="103" t="s">
        <v>301</v>
      </c>
      <c r="F302" s="137">
        <f>'Lamp I'!G303</f>
        <v>1710000</v>
      </c>
      <c r="G302" s="68">
        <f t="shared" si="23"/>
        <v>1710000</v>
      </c>
      <c r="H302" s="73">
        <f t="shared" si="24"/>
        <v>0</v>
      </c>
      <c r="I302" s="72"/>
    </row>
    <row r="303" spans="1:9" ht="15.75" x14ac:dyDescent="0.3">
      <c r="A303" s="93"/>
      <c r="B303" s="93"/>
      <c r="C303" s="93"/>
      <c r="D303" s="93"/>
      <c r="E303" s="103" t="s">
        <v>289</v>
      </c>
      <c r="F303" s="137">
        <f>'Lamp I'!G304</f>
        <v>475000</v>
      </c>
      <c r="G303" s="68">
        <f t="shared" si="23"/>
        <v>475000</v>
      </c>
      <c r="H303" s="73">
        <f t="shared" si="24"/>
        <v>0</v>
      </c>
      <c r="I303" s="72"/>
    </row>
    <row r="304" spans="1:9" ht="15.75" x14ac:dyDescent="0.3">
      <c r="A304" s="93"/>
      <c r="B304" s="93"/>
      <c r="C304" s="93"/>
      <c r="D304" s="93"/>
      <c r="E304" s="103"/>
      <c r="F304" s="137">
        <f>'Lamp I'!G305</f>
        <v>0</v>
      </c>
      <c r="G304" s="68">
        <f t="shared" si="23"/>
        <v>0</v>
      </c>
      <c r="H304" s="73">
        <f t="shared" si="24"/>
        <v>0</v>
      </c>
      <c r="I304" s="72"/>
    </row>
    <row r="305" spans="1:9" ht="15.75" x14ac:dyDescent="0.3">
      <c r="A305" s="93">
        <v>2</v>
      </c>
      <c r="B305" s="93">
        <v>2</v>
      </c>
      <c r="C305" s="93">
        <v>12</v>
      </c>
      <c r="D305" s="93"/>
      <c r="E305" s="103" t="str">
        <f>[1]MASTER!A59</f>
        <v>Rehab Jembatan Dusun Salakan (P Yani)</v>
      </c>
      <c r="F305" s="137">
        <f>'Lamp I'!G306</f>
        <v>46928000</v>
      </c>
      <c r="G305" s="68">
        <f t="shared" si="23"/>
        <v>46928000</v>
      </c>
      <c r="H305" s="73">
        <f t="shared" si="24"/>
        <v>0</v>
      </c>
      <c r="I305" s="72"/>
    </row>
    <row r="306" spans="1:9" ht="15.75" x14ac:dyDescent="0.3">
      <c r="A306" s="93">
        <v>2</v>
      </c>
      <c r="B306" s="93">
        <v>2</v>
      </c>
      <c r="C306" s="93">
        <v>12</v>
      </c>
      <c r="D306" s="93">
        <v>2</v>
      </c>
      <c r="E306" s="103" t="s">
        <v>12</v>
      </c>
      <c r="F306" s="137">
        <f>'Lamp I'!G307</f>
        <v>0</v>
      </c>
      <c r="G306" s="68">
        <f t="shared" si="23"/>
        <v>0</v>
      </c>
      <c r="H306" s="73">
        <f t="shared" si="24"/>
        <v>0</v>
      </c>
      <c r="I306" s="72"/>
    </row>
    <row r="307" spans="1:9" ht="15.75" x14ac:dyDescent="0.3">
      <c r="A307" s="93"/>
      <c r="B307" s="93"/>
      <c r="C307" s="93"/>
      <c r="D307" s="93"/>
      <c r="E307" s="103" t="s">
        <v>157</v>
      </c>
      <c r="F307" s="137">
        <f>'Lamp I'!G308</f>
        <v>100000</v>
      </c>
      <c r="G307" s="68">
        <f t="shared" si="23"/>
        <v>100000</v>
      </c>
      <c r="H307" s="73"/>
      <c r="I307" s="72"/>
    </row>
    <row r="308" spans="1:9" ht="15.75" customHeight="1" x14ac:dyDescent="0.3">
      <c r="A308" s="93"/>
      <c r="B308" s="93"/>
      <c r="C308" s="93"/>
      <c r="D308" s="93"/>
      <c r="E308" s="103" t="s">
        <v>158</v>
      </c>
      <c r="F308" s="137">
        <f>'Lamp I'!G309</f>
        <v>50000</v>
      </c>
      <c r="G308" s="68">
        <f t="shared" si="23"/>
        <v>50000</v>
      </c>
      <c r="H308" s="73">
        <f t="shared" ref="H308:H325" si="25">G308-F308</f>
        <v>0</v>
      </c>
      <c r="I308" s="72"/>
    </row>
    <row r="309" spans="1:9" ht="15.75" x14ac:dyDescent="0.3">
      <c r="A309" s="93"/>
      <c r="B309" s="93"/>
      <c r="C309" s="93"/>
      <c r="D309" s="93"/>
      <c r="E309" s="103" t="s">
        <v>151</v>
      </c>
      <c r="F309" s="137">
        <f>'Lamp I'!G310</f>
        <v>0</v>
      </c>
      <c r="G309" s="68">
        <f t="shared" si="23"/>
        <v>0</v>
      </c>
      <c r="H309" s="73">
        <f t="shared" si="25"/>
        <v>0</v>
      </c>
      <c r="I309" s="72"/>
    </row>
    <row r="310" spans="1:9" ht="15.75" x14ac:dyDescent="0.3">
      <c r="A310" s="93"/>
      <c r="B310" s="93"/>
      <c r="C310" s="93"/>
      <c r="D310" s="93"/>
      <c r="E310" s="103" t="s">
        <v>167</v>
      </c>
      <c r="F310" s="137">
        <f>'Lamp I'!G311</f>
        <v>1200000</v>
      </c>
      <c r="G310" s="68">
        <f t="shared" si="23"/>
        <v>1200000</v>
      </c>
      <c r="H310" s="73">
        <f t="shared" si="25"/>
        <v>0</v>
      </c>
      <c r="I310" s="72"/>
    </row>
    <row r="311" spans="1:9" ht="15.75" x14ac:dyDescent="0.3">
      <c r="A311" s="93"/>
      <c r="B311" s="93"/>
      <c r="C311" s="93"/>
      <c r="D311" s="93"/>
      <c r="E311" s="103" t="s">
        <v>150</v>
      </c>
      <c r="F311" s="137">
        <f>'Lamp I'!G312</f>
        <v>0</v>
      </c>
      <c r="G311" s="68">
        <f t="shared" si="23"/>
        <v>0</v>
      </c>
      <c r="H311" s="73">
        <f t="shared" si="25"/>
        <v>0</v>
      </c>
      <c r="I311" s="72"/>
    </row>
    <row r="312" spans="1:9" ht="15.75" x14ac:dyDescent="0.3">
      <c r="A312" s="93"/>
      <c r="B312" s="93"/>
      <c r="C312" s="93"/>
      <c r="D312" s="93"/>
      <c r="E312" s="103" t="s">
        <v>168</v>
      </c>
      <c r="F312" s="137">
        <f>'Lamp I'!G313</f>
        <v>981000</v>
      </c>
      <c r="G312" s="68">
        <f t="shared" si="23"/>
        <v>981000</v>
      </c>
      <c r="H312" s="73">
        <f t="shared" si="25"/>
        <v>0</v>
      </c>
      <c r="I312" s="72"/>
    </row>
    <row r="313" spans="1:9" ht="15.75" x14ac:dyDescent="0.3">
      <c r="A313" s="93"/>
      <c r="B313" s="93"/>
      <c r="C313" s="93"/>
      <c r="D313" s="93"/>
      <c r="E313" s="103" t="s">
        <v>168</v>
      </c>
      <c r="F313" s="137">
        <f>'Lamp I'!G314</f>
        <v>11415000</v>
      </c>
      <c r="G313" s="68">
        <f t="shared" si="23"/>
        <v>11415000</v>
      </c>
      <c r="H313" s="73">
        <f t="shared" si="25"/>
        <v>0</v>
      </c>
      <c r="I313" s="72"/>
    </row>
    <row r="314" spans="1:9" ht="15.75" x14ac:dyDescent="0.3">
      <c r="A314" s="93"/>
      <c r="B314" s="93"/>
      <c r="C314" s="93"/>
      <c r="D314" s="93"/>
      <c r="E314" s="103" t="s">
        <v>169</v>
      </c>
      <c r="F314" s="137">
        <f>'Lamp I'!G315</f>
        <v>2019000</v>
      </c>
      <c r="G314" s="68">
        <f t="shared" si="23"/>
        <v>2019000</v>
      </c>
      <c r="H314" s="73">
        <f t="shared" si="25"/>
        <v>0</v>
      </c>
      <c r="I314" s="72"/>
    </row>
    <row r="315" spans="1:9" ht="15.75" x14ac:dyDescent="0.3">
      <c r="A315" s="93"/>
      <c r="B315" s="93"/>
      <c r="C315" s="93"/>
      <c r="D315" s="93"/>
      <c r="E315" s="103" t="s">
        <v>170</v>
      </c>
      <c r="F315" s="137">
        <f>'Lamp I'!G316</f>
        <v>14035500</v>
      </c>
      <c r="G315" s="68">
        <f t="shared" si="23"/>
        <v>14035500</v>
      </c>
      <c r="H315" s="73">
        <f t="shared" si="25"/>
        <v>0</v>
      </c>
      <c r="I315" s="72"/>
    </row>
    <row r="316" spans="1:9" ht="15.75" x14ac:dyDescent="0.3">
      <c r="A316" s="93">
        <v>2</v>
      </c>
      <c r="B316" s="93">
        <v>2</v>
      </c>
      <c r="C316" s="93">
        <v>12</v>
      </c>
      <c r="D316" s="93">
        <v>3</v>
      </c>
      <c r="E316" s="101" t="s">
        <v>13</v>
      </c>
      <c r="F316" s="137">
        <f>'Lamp I'!G317</f>
        <v>0</v>
      </c>
      <c r="G316" s="68">
        <f t="shared" si="23"/>
        <v>0</v>
      </c>
      <c r="H316" s="73">
        <f t="shared" si="25"/>
        <v>0</v>
      </c>
      <c r="I316" s="72"/>
    </row>
    <row r="317" spans="1:9" ht="15.75" x14ac:dyDescent="0.3">
      <c r="A317" s="93"/>
      <c r="B317" s="93"/>
      <c r="C317" s="93"/>
      <c r="D317" s="93"/>
      <c r="E317" s="103" t="s">
        <v>171</v>
      </c>
      <c r="F317" s="137">
        <f>'Lamp I'!G318</f>
        <v>3440500</v>
      </c>
      <c r="G317" s="68">
        <f t="shared" si="23"/>
        <v>3440500</v>
      </c>
      <c r="H317" s="73">
        <f t="shared" si="25"/>
        <v>0</v>
      </c>
      <c r="I317" s="72"/>
    </row>
    <row r="318" spans="1:9" ht="15.75" x14ac:dyDescent="0.3">
      <c r="A318" s="93"/>
      <c r="B318" s="93"/>
      <c r="C318" s="93"/>
      <c r="D318" s="93"/>
      <c r="E318" s="103" t="s">
        <v>172</v>
      </c>
      <c r="F318" s="137">
        <f>'Lamp I'!G319</f>
        <v>3420000</v>
      </c>
      <c r="G318" s="68">
        <f t="shared" si="23"/>
        <v>3420000</v>
      </c>
      <c r="H318" s="73">
        <f t="shared" si="25"/>
        <v>0</v>
      </c>
      <c r="I318" s="72"/>
    </row>
    <row r="319" spans="1:9" ht="15.75" x14ac:dyDescent="0.3">
      <c r="A319" s="93"/>
      <c r="B319" s="93"/>
      <c r="C319" s="93"/>
      <c r="D319" s="93"/>
      <c r="E319" s="103" t="s">
        <v>173</v>
      </c>
      <c r="F319" s="137">
        <f>'Lamp I'!G320</f>
        <v>1967000</v>
      </c>
      <c r="G319" s="68">
        <f t="shared" si="23"/>
        <v>1967000</v>
      </c>
      <c r="H319" s="73">
        <f t="shared" si="25"/>
        <v>0</v>
      </c>
      <c r="I319" s="72"/>
    </row>
    <row r="320" spans="1:9" ht="15.75" x14ac:dyDescent="0.3">
      <c r="A320" s="93"/>
      <c r="B320" s="93"/>
      <c r="C320" s="93"/>
      <c r="D320" s="93"/>
      <c r="E320" s="103" t="s">
        <v>174</v>
      </c>
      <c r="F320" s="137">
        <f>'Lamp I'!G321</f>
        <v>5600000</v>
      </c>
      <c r="G320" s="68">
        <f t="shared" si="23"/>
        <v>5600000</v>
      </c>
      <c r="H320" s="73">
        <f t="shared" si="25"/>
        <v>0</v>
      </c>
      <c r="I320" s="72"/>
    </row>
    <row r="321" spans="1:9" ht="15.75" x14ac:dyDescent="0.3">
      <c r="A321" s="93"/>
      <c r="B321" s="93"/>
      <c r="C321" s="93"/>
      <c r="D321" s="93"/>
      <c r="E321" s="103" t="s">
        <v>302</v>
      </c>
      <c r="F321" s="137">
        <f>'Lamp I'!G322</f>
        <v>2700000</v>
      </c>
      <c r="G321" s="68">
        <f t="shared" si="23"/>
        <v>2700000</v>
      </c>
      <c r="H321" s="73">
        <f t="shared" si="25"/>
        <v>0</v>
      </c>
      <c r="I321" s="72"/>
    </row>
    <row r="322" spans="1:9" ht="15.75" x14ac:dyDescent="0.3">
      <c r="A322" s="93"/>
      <c r="B322" s="93"/>
      <c r="C322" s="93"/>
      <c r="D322" s="93"/>
      <c r="E322" s="103"/>
      <c r="F322" s="137">
        <f>'Lamp I'!G323</f>
        <v>0</v>
      </c>
      <c r="G322" s="68">
        <f t="shared" si="23"/>
        <v>0</v>
      </c>
      <c r="H322" s="73">
        <f t="shared" si="25"/>
        <v>0</v>
      </c>
      <c r="I322" s="72"/>
    </row>
    <row r="323" spans="1:9" ht="15.75" x14ac:dyDescent="0.3">
      <c r="A323" s="93">
        <v>2</v>
      </c>
      <c r="B323" s="93">
        <v>2</v>
      </c>
      <c r="C323" s="93">
        <v>13</v>
      </c>
      <c r="D323" s="93"/>
      <c r="E323" s="108" t="str">
        <f>[1]MASTER!A60</f>
        <v>Rehab Gedung PKD</v>
      </c>
      <c r="F323" s="137">
        <f>'Lamp I'!G324</f>
        <v>55000000</v>
      </c>
      <c r="G323" s="68">
        <f t="shared" si="23"/>
        <v>55000000</v>
      </c>
      <c r="H323" s="73">
        <f t="shared" si="25"/>
        <v>0</v>
      </c>
      <c r="I323" s="72"/>
    </row>
    <row r="324" spans="1:9" ht="15.75" x14ac:dyDescent="0.3">
      <c r="A324" s="93">
        <v>2</v>
      </c>
      <c r="B324" s="93">
        <v>2</v>
      </c>
      <c r="C324" s="93">
        <v>13</v>
      </c>
      <c r="D324" s="93">
        <v>2</v>
      </c>
      <c r="E324" s="103" t="s">
        <v>303</v>
      </c>
      <c r="F324" s="137">
        <f>'Lamp I'!G325</f>
        <v>0</v>
      </c>
      <c r="G324" s="68">
        <f t="shared" si="23"/>
        <v>0</v>
      </c>
      <c r="H324" s="73">
        <f t="shared" si="25"/>
        <v>0</v>
      </c>
      <c r="I324" s="72"/>
    </row>
    <row r="325" spans="1:9" ht="15.75" x14ac:dyDescent="0.3">
      <c r="A325" s="93"/>
      <c r="B325" s="93"/>
      <c r="C325" s="93"/>
      <c r="D325" s="93"/>
      <c r="E325" s="103" t="s">
        <v>157</v>
      </c>
      <c r="F325" s="137">
        <f>'Lamp I'!G326</f>
        <v>100000</v>
      </c>
      <c r="G325" s="68">
        <f t="shared" si="23"/>
        <v>100000</v>
      </c>
      <c r="H325" s="73">
        <f t="shared" si="25"/>
        <v>0</v>
      </c>
      <c r="I325" s="72"/>
    </row>
    <row r="326" spans="1:9" ht="15.75" x14ac:dyDescent="0.3">
      <c r="A326" s="93"/>
      <c r="B326" s="93"/>
      <c r="C326" s="93"/>
      <c r="D326" s="93"/>
      <c r="E326" s="103" t="s">
        <v>158</v>
      </c>
      <c r="F326" s="137">
        <f>'Lamp I'!G327</f>
        <v>50000</v>
      </c>
      <c r="G326" s="68">
        <f t="shared" si="23"/>
        <v>50000</v>
      </c>
      <c r="H326" s="73"/>
      <c r="I326" s="72"/>
    </row>
    <row r="327" spans="1:9" ht="15.75" x14ac:dyDescent="0.3">
      <c r="A327" s="93"/>
      <c r="B327" s="93"/>
      <c r="C327" s="93"/>
      <c r="D327" s="93"/>
      <c r="E327" s="103" t="s">
        <v>167</v>
      </c>
      <c r="F327" s="137">
        <f>'Lamp I'!G328</f>
        <v>1200000</v>
      </c>
      <c r="G327" s="68">
        <f t="shared" si="23"/>
        <v>1200000</v>
      </c>
      <c r="H327" s="73">
        <f t="shared" ref="H327:H344" si="26">G327-F327</f>
        <v>0</v>
      </c>
      <c r="I327" s="72"/>
    </row>
    <row r="328" spans="1:9" ht="15.75" x14ac:dyDescent="0.3">
      <c r="A328" s="93"/>
      <c r="B328" s="93"/>
      <c r="C328" s="93"/>
      <c r="D328" s="93"/>
      <c r="E328" s="103" t="s">
        <v>168</v>
      </c>
      <c r="F328" s="137">
        <f>'Lamp I'!G329</f>
        <v>4860000</v>
      </c>
      <c r="G328" s="68">
        <f t="shared" si="23"/>
        <v>4860000</v>
      </c>
      <c r="H328" s="73">
        <f t="shared" si="26"/>
        <v>0</v>
      </c>
      <c r="I328" s="72"/>
    </row>
    <row r="329" spans="1:9" ht="15.75" x14ac:dyDescent="0.3">
      <c r="A329" s="93"/>
      <c r="B329" s="93"/>
      <c r="C329" s="93"/>
      <c r="D329" s="93"/>
      <c r="E329" s="103" t="s">
        <v>168</v>
      </c>
      <c r="F329" s="137">
        <f>'Lamp I'!G330</f>
        <v>6405000</v>
      </c>
      <c r="G329" s="68">
        <f t="shared" si="23"/>
        <v>6405000</v>
      </c>
      <c r="H329" s="73">
        <f t="shared" si="26"/>
        <v>0</v>
      </c>
      <c r="I329" s="72"/>
    </row>
    <row r="330" spans="1:9" ht="15.75" x14ac:dyDescent="0.3">
      <c r="A330" s="93"/>
      <c r="B330" s="93"/>
      <c r="C330" s="93"/>
      <c r="D330" s="93"/>
      <c r="E330" s="103" t="s">
        <v>169</v>
      </c>
      <c r="F330" s="137">
        <f>'Lamp I'!G331</f>
        <v>110000</v>
      </c>
      <c r="G330" s="68">
        <f t="shared" si="23"/>
        <v>110000</v>
      </c>
      <c r="H330" s="73">
        <f t="shared" si="26"/>
        <v>0</v>
      </c>
      <c r="I330" s="72"/>
    </row>
    <row r="331" spans="1:9" ht="15.75" x14ac:dyDescent="0.3">
      <c r="A331" s="93"/>
      <c r="B331" s="93"/>
      <c r="C331" s="93"/>
      <c r="D331" s="93"/>
      <c r="E331" s="103" t="s">
        <v>169</v>
      </c>
      <c r="F331" s="137">
        <f>'Lamp I'!G332</f>
        <v>805000</v>
      </c>
      <c r="G331" s="68">
        <f t="shared" si="23"/>
        <v>805000</v>
      </c>
      <c r="H331" s="73">
        <f t="shared" si="26"/>
        <v>0</v>
      </c>
      <c r="I331" s="72"/>
    </row>
    <row r="332" spans="1:9" ht="15.75" x14ac:dyDescent="0.3">
      <c r="A332" s="93"/>
      <c r="B332" s="93"/>
      <c r="C332" s="93"/>
      <c r="D332" s="93"/>
      <c r="E332" s="103" t="s">
        <v>170</v>
      </c>
      <c r="F332" s="137">
        <f>'Lamp I'!G333</f>
        <v>30000</v>
      </c>
      <c r="G332" s="68">
        <f t="shared" si="23"/>
        <v>30000</v>
      </c>
      <c r="H332" s="73">
        <f t="shared" si="26"/>
        <v>0</v>
      </c>
      <c r="I332" s="72"/>
    </row>
    <row r="333" spans="1:9" ht="15.75" x14ac:dyDescent="0.3">
      <c r="A333" s="93"/>
      <c r="B333" s="93"/>
      <c r="C333" s="93"/>
      <c r="D333" s="93"/>
      <c r="E333" s="103" t="s">
        <v>170</v>
      </c>
      <c r="F333" s="137">
        <f>'Lamp I'!G334</f>
        <v>600000</v>
      </c>
      <c r="G333" s="68">
        <f t="shared" si="23"/>
        <v>600000</v>
      </c>
      <c r="H333" s="73">
        <f t="shared" si="26"/>
        <v>0</v>
      </c>
      <c r="I333" s="72"/>
    </row>
    <row r="334" spans="1:9" ht="15.75" x14ac:dyDescent="0.3">
      <c r="A334" s="93">
        <v>2</v>
      </c>
      <c r="B334" s="93">
        <v>2</v>
      </c>
      <c r="C334" s="93">
        <v>13</v>
      </c>
      <c r="D334" s="93">
        <v>3</v>
      </c>
      <c r="E334" s="101" t="s">
        <v>13</v>
      </c>
      <c r="F334" s="137">
        <f>'Lamp I'!G335</f>
        <v>0</v>
      </c>
      <c r="G334" s="68">
        <f t="shared" si="23"/>
        <v>0</v>
      </c>
      <c r="H334" s="73">
        <f t="shared" si="26"/>
        <v>0</v>
      </c>
      <c r="I334" s="72"/>
    </row>
    <row r="335" spans="1:9" ht="15.75" x14ac:dyDescent="0.3">
      <c r="A335" s="93"/>
      <c r="B335" s="93"/>
      <c r="C335" s="93"/>
      <c r="D335" s="93"/>
      <c r="E335" s="103" t="s">
        <v>171</v>
      </c>
      <c r="F335" s="137">
        <f>'Lamp I'!G336</f>
        <v>18876000</v>
      </c>
      <c r="G335" s="68">
        <f t="shared" si="23"/>
        <v>18876000</v>
      </c>
      <c r="H335" s="73">
        <f t="shared" si="26"/>
        <v>0</v>
      </c>
      <c r="I335" s="72"/>
    </row>
    <row r="336" spans="1:9" ht="15.75" x14ac:dyDescent="0.3">
      <c r="A336" s="93"/>
      <c r="B336" s="93"/>
      <c r="C336" s="93"/>
      <c r="D336" s="93"/>
      <c r="E336" s="103" t="s">
        <v>172</v>
      </c>
      <c r="F336" s="137">
        <f>'Lamp I'!G337</f>
        <v>9690000</v>
      </c>
      <c r="G336" s="68">
        <f t="shared" si="23"/>
        <v>9690000</v>
      </c>
      <c r="H336" s="73">
        <f t="shared" si="26"/>
        <v>0</v>
      </c>
      <c r="I336" s="72"/>
    </row>
    <row r="337" spans="1:9" ht="15.75" x14ac:dyDescent="0.3">
      <c r="A337" s="93"/>
      <c r="B337" s="93"/>
      <c r="C337" s="93"/>
      <c r="D337" s="93"/>
      <c r="E337" s="103" t="s">
        <v>288</v>
      </c>
      <c r="F337" s="137">
        <f>'Lamp I'!G338</f>
        <v>12274000</v>
      </c>
      <c r="G337" s="68">
        <f t="shared" ref="G337:G400" si="27">F337</f>
        <v>12274000</v>
      </c>
      <c r="H337" s="73">
        <f t="shared" si="26"/>
        <v>0</v>
      </c>
      <c r="I337" s="72"/>
    </row>
    <row r="338" spans="1:9" ht="15.75" x14ac:dyDescent="0.3">
      <c r="A338" s="93"/>
      <c r="B338" s="93"/>
      <c r="C338" s="93"/>
      <c r="D338" s="93"/>
      <c r="E338" s="103"/>
      <c r="F338" s="137">
        <f>'Lamp I'!G339</f>
        <v>0</v>
      </c>
      <c r="G338" s="68">
        <f t="shared" si="27"/>
        <v>0</v>
      </c>
      <c r="H338" s="73">
        <f t="shared" si="26"/>
        <v>0</v>
      </c>
      <c r="I338" s="72"/>
    </row>
    <row r="339" spans="1:9" ht="15.75" x14ac:dyDescent="0.3">
      <c r="A339" s="93">
        <v>2</v>
      </c>
      <c r="B339" s="93">
        <v>2</v>
      </c>
      <c r="C339" s="93">
        <v>14</v>
      </c>
      <c r="D339" s="93"/>
      <c r="E339" s="108" t="str">
        <f>[1]MASTER!A61</f>
        <v>Rabat Beton Dusun Ngemplak (RT. 005)</v>
      </c>
      <c r="F339" s="137">
        <f>'Lamp I'!G340</f>
        <v>116650000</v>
      </c>
      <c r="G339" s="68">
        <f t="shared" si="27"/>
        <v>116650000</v>
      </c>
      <c r="H339" s="73">
        <f t="shared" si="26"/>
        <v>0</v>
      </c>
      <c r="I339" s="72"/>
    </row>
    <row r="340" spans="1:9" ht="15.75" x14ac:dyDescent="0.3">
      <c r="A340" s="93">
        <v>2</v>
      </c>
      <c r="B340" s="93">
        <v>2</v>
      </c>
      <c r="C340" s="93">
        <v>14</v>
      </c>
      <c r="D340" s="93">
        <v>2</v>
      </c>
      <c r="E340" s="103" t="s">
        <v>12</v>
      </c>
      <c r="F340" s="137">
        <f>'Lamp I'!G341</f>
        <v>0</v>
      </c>
      <c r="G340" s="68">
        <f t="shared" si="27"/>
        <v>0</v>
      </c>
      <c r="H340" s="73">
        <f t="shared" si="26"/>
        <v>0</v>
      </c>
      <c r="I340" s="72"/>
    </row>
    <row r="341" spans="1:9" ht="15.75" x14ac:dyDescent="0.3">
      <c r="A341" s="93"/>
      <c r="B341" s="93"/>
      <c r="C341" s="93"/>
      <c r="D341" s="93"/>
      <c r="E341" s="103" t="s">
        <v>304</v>
      </c>
      <c r="F341" s="137">
        <f>'Lamp I'!G342</f>
        <v>800000</v>
      </c>
      <c r="G341" s="68">
        <f t="shared" si="27"/>
        <v>800000</v>
      </c>
      <c r="H341" s="73">
        <f t="shared" si="26"/>
        <v>0</v>
      </c>
      <c r="I341" s="72"/>
    </row>
    <row r="342" spans="1:9" ht="15.75" x14ac:dyDescent="0.3">
      <c r="A342" s="93"/>
      <c r="B342" s="93"/>
      <c r="C342" s="93"/>
      <c r="D342" s="93"/>
      <c r="E342" s="103" t="s">
        <v>167</v>
      </c>
      <c r="F342" s="137">
        <f>'Lamp I'!G343</f>
        <v>2350000</v>
      </c>
      <c r="G342" s="68">
        <f t="shared" si="27"/>
        <v>2350000</v>
      </c>
      <c r="H342" s="73">
        <f t="shared" si="26"/>
        <v>0</v>
      </c>
      <c r="I342" s="72"/>
    </row>
    <row r="343" spans="1:9" ht="15.75" x14ac:dyDescent="0.3">
      <c r="A343" s="93">
        <v>2</v>
      </c>
      <c r="B343" s="93">
        <v>2</v>
      </c>
      <c r="C343" s="93">
        <v>14</v>
      </c>
      <c r="D343" s="93">
        <v>3</v>
      </c>
      <c r="E343" s="101" t="s">
        <v>13</v>
      </c>
      <c r="F343" s="137">
        <f>'Lamp I'!G344</f>
        <v>0</v>
      </c>
      <c r="G343" s="68">
        <f t="shared" si="27"/>
        <v>0</v>
      </c>
      <c r="H343" s="73">
        <f t="shared" si="26"/>
        <v>0</v>
      </c>
      <c r="I343" s="72"/>
    </row>
    <row r="344" spans="1:9" ht="15.75" x14ac:dyDescent="0.3">
      <c r="A344" s="93"/>
      <c r="B344" s="93"/>
      <c r="C344" s="93"/>
      <c r="D344" s="93"/>
      <c r="E344" s="103" t="s">
        <v>305</v>
      </c>
      <c r="F344" s="137">
        <f>'Lamp I'!G345</f>
        <v>113500000</v>
      </c>
      <c r="G344" s="68">
        <f t="shared" si="27"/>
        <v>113500000</v>
      </c>
      <c r="H344" s="73">
        <f t="shared" si="26"/>
        <v>0</v>
      </c>
      <c r="I344" s="72"/>
    </row>
    <row r="345" spans="1:9" ht="15.75" x14ac:dyDescent="0.3">
      <c r="A345" s="93"/>
      <c r="B345" s="93"/>
      <c r="C345" s="93"/>
      <c r="D345" s="93"/>
      <c r="E345" s="103"/>
      <c r="F345" s="137">
        <f>'Lamp I'!G346</f>
        <v>0</v>
      </c>
      <c r="G345" s="68">
        <f t="shared" si="27"/>
        <v>0</v>
      </c>
      <c r="H345" s="73"/>
      <c r="I345" s="72"/>
    </row>
    <row r="346" spans="1:9" ht="15.75" x14ac:dyDescent="0.3">
      <c r="A346" s="93">
        <v>2</v>
      </c>
      <c r="B346" s="93">
        <v>2</v>
      </c>
      <c r="C346" s="93">
        <v>15</v>
      </c>
      <c r="D346" s="93"/>
      <c r="E346" s="108" t="str">
        <f>[1]MASTER!A62</f>
        <v xml:space="preserve">Pemb Sarana dan Prasarana umum </v>
      </c>
      <c r="F346" s="137">
        <f>'Lamp I'!G347</f>
        <v>40229000</v>
      </c>
      <c r="G346" s="68">
        <f t="shared" si="27"/>
        <v>40229000</v>
      </c>
      <c r="H346" s="73">
        <f t="shared" ref="H346:H359" si="28">G346-F346</f>
        <v>0</v>
      </c>
      <c r="I346" s="72"/>
    </row>
    <row r="347" spans="1:9" ht="15.75" x14ac:dyDescent="0.3">
      <c r="A347" s="93">
        <v>2</v>
      </c>
      <c r="B347" s="93">
        <v>2</v>
      </c>
      <c r="C347" s="93">
        <v>15</v>
      </c>
      <c r="D347" s="93">
        <v>2</v>
      </c>
      <c r="E347" s="103" t="s">
        <v>12</v>
      </c>
      <c r="F347" s="137">
        <f>'Lamp I'!G348</f>
        <v>0</v>
      </c>
      <c r="G347" s="68">
        <f t="shared" si="27"/>
        <v>0</v>
      </c>
      <c r="H347" s="73">
        <f t="shared" si="28"/>
        <v>0</v>
      </c>
      <c r="I347" s="72"/>
    </row>
    <row r="348" spans="1:9" ht="15.75" x14ac:dyDescent="0.3">
      <c r="A348" s="93"/>
      <c r="B348" s="93"/>
      <c r="C348" s="93"/>
      <c r="D348" s="93"/>
      <c r="E348" s="103" t="s">
        <v>157</v>
      </c>
      <c r="F348" s="137">
        <f>'Lamp I'!G349</f>
        <v>100000</v>
      </c>
      <c r="G348" s="68">
        <f t="shared" si="27"/>
        <v>100000</v>
      </c>
      <c r="H348" s="73">
        <f t="shared" si="28"/>
        <v>0</v>
      </c>
      <c r="I348" s="72"/>
    </row>
    <row r="349" spans="1:9" ht="15.75" x14ac:dyDescent="0.3">
      <c r="A349" s="93"/>
      <c r="B349" s="93"/>
      <c r="C349" s="93"/>
      <c r="D349" s="93"/>
      <c r="E349" s="103" t="s">
        <v>158</v>
      </c>
      <c r="F349" s="137">
        <f>'Lamp I'!G350</f>
        <v>50000</v>
      </c>
      <c r="G349" s="68">
        <f t="shared" si="27"/>
        <v>50000</v>
      </c>
      <c r="H349" s="73">
        <f t="shared" si="28"/>
        <v>0</v>
      </c>
      <c r="I349" s="72"/>
    </row>
    <row r="350" spans="1:9" ht="15.75" x14ac:dyDescent="0.3">
      <c r="A350" s="93"/>
      <c r="B350" s="93"/>
      <c r="C350" s="93"/>
      <c r="D350" s="93"/>
      <c r="E350" s="103" t="s">
        <v>167</v>
      </c>
      <c r="F350" s="137">
        <f>'Lamp I'!G351</f>
        <v>1200000</v>
      </c>
      <c r="G350" s="68">
        <f t="shared" si="27"/>
        <v>1200000</v>
      </c>
      <c r="H350" s="73">
        <f t="shared" si="28"/>
        <v>0</v>
      </c>
      <c r="I350" s="72"/>
    </row>
    <row r="351" spans="1:9" ht="15.75" x14ac:dyDescent="0.3">
      <c r="A351" s="93"/>
      <c r="B351" s="93"/>
      <c r="C351" s="93"/>
      <c r="D351" s="93"/>
      <c r="E351" s="103" t="s">
        <v>168</v>
      </c>
      <c r="F351" s="137">
        <f>'Lamp I'!G352</f>
        <v>3475000</v>
      </c>
      <c r="G351" s="68">
        <f t="shared" si="27"/>
        <v>3475000</v>
      </c>
      <c r="H351" s="73">
        <f t="shared" si="28"/>
        <v>0</v>
      </c>
      <c r="I351" s="72"/>
    </row>
    <row r="352" spans="1:9" ht="15.75" x14ac:dyDescent="0.3">
      <c r="A352" s="93"/>
      <c r="B352" s="93"/>
      <c r="C352" s="93"/>
      <c r="D352" s="93"/>
      <c r="E352" s="103" t="s">
        <v>168</v>
      </c>
      <c r="F352" s="137">
        <f>'Lamp I'!G353</f>
        <v>4685000</v>
      </c>
      <c r="G352" s="68">
        <f t="shared" si="27"/>
        <v>4685000</v>
      </c>
      <c r="H352" s="73">
        <f t="shared" si="28"/>
        <v>0</v>
      </c>
      <c r="I352" s="72"/>
    </row>
    <row r="353" spans="1:9" ht="15.75" x14ac:dyDescent="0.3">
      <c r="A353" s="93"/>
      <c r="B353" s="93"/>
      <c r="C353" s="93"/>
      <c r="D353" s="93"/>
      <c r="E353" s="103" t="s">
        <v>169</v>
      </c>
      <c r="F353" s="137">
        <f>'Lamp I'!G354</f>
        <v>815000</v>
      </c>
      <c r="G353" s="68">
        <f t="shared" si="27"/>
        <v>815000</v>
      </c>
      <c r="H353" s="73">
        <f t="shared" si="28"/>
        <v>0</v>
      </c>
      <c r="I353" s="72"/>
    </row>
    <row r="354" spans="1:9" ht="15.75" x14ac:dyDescent="0.3">
      <c r="A354" s="93"/>
      <c r="B354" s="93"/>
      <c r="C354" s="93"/>
      <c r="D354" s="93"/>
      <c r="E354" s="103" t="s">
        <v>169</v>
      </c>
      <c r="F354" s="137">
        <f>'Lamp I'!G355</f>
        <v>8000</v>
      </c>
      <c r="G354" s="68">
        <f t="shared" si="27"/>
        <v>8000</v>
      </c>
      <c r="H354" s="73">
        <f t="shared" si="28"/>
        <v>0</v>
      </c>
      <c r="I354" s="72"/>
    </row>
    <row r="355" spans="1:9" ht="15.75" x14ac:dyDescent="0.3">
      <c r="A355" s="93"/>
      <c r="B355" s="93"/>
      <c r="C355" s="93"/>
      <c r="D355" s="93"/>
      <c r="E355" s="103" t="s">
        <v>170</v>
      </c>
      <c r="F355" s="137">
        <f>'Lamp I'!G356</f>
        <v>710000</v>
      </c>
      <c r="G355" s="68">
        <f t="shared" si="27"/>
        <v>710000</v>
      </c>
      <c r="H355" s="73">
        <f t="shared" si="28"/>
        <v>0</v>
      </c>
      <c r="I355" s="72"/>
    </row>
    <row r="356" spans="1:9" ht="15.75" x14ac:dyDescent="0.3">
      <c r="A356" s="93"/>
      <c r="B356" s="93"/>
      <c r="C356" s="93"/>
      <c r="D356" s="93"/>
      <c r="E356" s="103" t="s">
        <v>170</v>
      </c>
      <c r="F356" s="137">
        <f>'Lamp I'!G357</f>
        <v>150000</v>
      </c>
      <c r="G356" s="68">
        <f t="shared" si="27"/>
        <v>150000</v>
      </c>
      <c r="H356" s="73">
        <f t="shared" si="28"/>
        <v>0</v>
      </c>
      <c r="I356" s="72"/>
    </row>
    <row r="357" spans="1:9" ht="15.75" x14ac:dyDescent="0.3">
      <c r="A357" s="93">
        <v>2</v>
      </c>
      <c r="B357" s="93">
        <v>2</v>
      </c>
      <c r="C357" s="93">
        <v>15</v>
      </c>
      <c r="D357" s="93">
        <v>3</v>
      </c>
      <c r="E357" s="101" t="s">
        <v>13</v>
      </c>
      <c r="F357" s="137">
        <f>'Lamp I'!G358</f>
        <v>0</v>
      </c>
      <c r="G357" s="68">
        <f t="shared" si="27"/>
        <v>0</v>
      </c>
      <c r="H357" s="73">
        <f t="shared" si="28"/>
        <v>0</v>
      </c>
      <c r="I357" s="72"/>
    </row>
    <row r="358" spans="1:9" ht="15.75" x14ac:dyDescent="0.3">
      <c r="A358" s="93"/>
      <c r="B358" s="93"/>
      <c r="C358" s="93"/>
      <c r="D358" s="93"/>
      <c r="E358" s="103" t="s">
        <v>171</v>
      </c>
      <c r="F358" s="137">
        <f>'Lamp I'!G359</f>
        <v>12221000</v>
      </c>
      <c r="G358" s="68">
        <f t="shared" si="27"/>
        <v>12221000</v>
      </c>
      <c r="H358" s="73">
        <f t="shared" si="28"/>
        <v>0</v>
      </c>
      <c r="I358" s="72"/>
    </row>
    <row r="359" spans="1:9" ht="15.75" x14ac:dyDescent="0.3">
      <c r="A359" s="93"/>
      <c r="B359" s="93"/>
      <c r="C359" s="93"/>
      <c r="D359" s="93"/>
      <c r="E359" s="103" t="s">
        <v>172</v>
      </c>
      <c r="F359" s="137">
        <f>'Lamp I'!G360</f>
        <v>7125000</v>
      </c>
      <c r="G359" s="68">
        <f t="shared" si="27"/>
        <v>7125000</v>
      </c>
      <c r="H359" s="73">
        <f t="shared" si="28"/>
        <v>0</v>
      </c>
      <c r="I359" s="72"/>
    </row>
    <row r="360" spans="1:9" ht="15.75" x14ac:dyDescent="0.3">
      <c r="A360" s="93"/>
      <c r="B360" s="93"/>
      <c r="C360" s="93"/>
      <c r="D360" s="93"/>
      <c r="E360" s="103" t="s">
        <v>288</v>
      </c>
      <c r="F360" s="137">
        <f>'Lamp I'!G361</f>
        <v>9690000</v>
      </c>
      <c r="G360" s="68">
        <f t="shared" si="27"/>
        <v>9690000</v>
      </c>
      <c r="H360" s="73"/>
      <c r="I360" s="72"/>
    </row>
    <row r="361" spans="1:9" ht="15" customHeight="1" x14ac:dyDescent="0.3">
      <c r="A361" s="93"/>
      <c r="B361" s="93"/>
      <c r="C361" s="93"/>
      <c r="D361" s="93"/>
      <c r="E361" s="103"/>
      <c r="F361" s="137">
        <f>'Lamp I'!G362</f>
        <v>0</v>
      </c>
      <c r="G361" s="68">
        <f t="shared" si="27"/>
        <v>0</v>
      </c>
      <c r="H361" s="73">
        <f t="shared" ref="H361:H374" si="29">G361-F361</f>
        <v>0</v>
      </c>
      <c r="I361" s="72"/>
    </row>
    <row r="362" spans="1:9" ht="15.75" x14ac:dyDescent="0.3">
      <c r="A362" s="93">
        <v>2</v>
      </c>
      <c r="B362" s="93">
        <v>2</v>
      </c>
      <c r="C362" s="93">
        <v>16</v>
      </c>
      <c r="D362" s="93"/>
      <c r="E362" s="108" t="str">
        <f>[1]MASTER!A63</f>
        <v>Rabat Beton Dusun Tuwanan (RT. 017)</v>
      </c>
      <c r="F362" s="137">
        <f>'Lamp I'!G363</f>
        <v>24000000</v>
      </c>
      <c r="G362" s="68">
        <f t="shared" si="27"/>
        <v>24000000</v>
      </c>
      <c r="H362" s="73">
        <f t="shared" si="29"/>
        <v>0</v>
      </c>
      <c r="I362" s="72"/>
    </row>
    <row r="363" spans="1:9" ht="15.75" x14ac:dyDescent="0.3">
      <c r="A363" s="93">
        <v>2</v>
      </c>
      <c r="B363" s="93">
        <v>2</v>
      </c>
      <c r="C363" s="93">
        <v>16</v>
      </c>
      <c r="D363" s="93">
        <v>2</v>
      </c>
      <c r="E363" s="103" t="s">
        <v>12</v>
      </c>
      <c r="F363" s="137">
        <f>'Lamp I'!G364</f>
        <v>0</v>
      </c>
      <c r="G363" s="68">
        <f t="shared" si="27"/>
        <v>0</v>
      </c>
      <c r="H363" s="73">
        <f t="shared" si="29"/>
        <v>0</v>
      </c>
      <c r="I363" s="72"/>
    </row>
    <row r="364" spans="1:9" ht="15.75" x14ac:dyDescent="0.3">
      <c r="A364" s="93"/>
      <c r="B364" s="93"/>
      <c r="C364" s="93"/>
      <c r="D364" s="93"/>
      <c r="E364" s="103" t="s">
        <v>157</v>
      </c>
      <c r="F364" s="137">
        <f>'Lamp I'!G365</f>
        <v>100000</v>
      </c>
      <c r="G364" s="68">
        <f t="shared" si="27"/>
        <v>100000</v>
      </c>
      <c r="H364" s="73">
        <f t="shared" si="29"/>
        <v>0</v>
      </c>
      <c r="I364" s="72"/>
    </row>
    <row r="365" spans="1:9" ht="15.75" x14ac:dyDescent="0.3">
      <c r="A365" s="93"/>
      <c r="B365" s="93"/>
      <c r="C365" s="93"/>
      <c r="D365" s="93"/>
      <c r="E365" s="103" t="s">
        <v>158</v>
      </c>
      <c r="F365" s="137">
        <f>'Lamp I'!G366</f>
        <v>50000</v>
      </c>
      <c r="G365" s="68">
        <f t="shared" si="27"/>
        <v>50000</v>
      </c>
      <c r="H365" s="73">
        <f t="shared" si="29"/>
        <v>0</v>
      </c>
      <c r="I365" s="72"/>
    </row>
    <row r="366" spans="1:9" ht="15.75" x14ac:dyDescent="0.3">
      <c r="A366" s="93"/>
      <c r="B366" s="93"/>
      <c r="C366" s="93"/>
      <c r="D366" s="93"/>
      <c r="E366" s="103" t="s">
        <v>167</v>
      </c>
      <c r="F366" s="137">
        <f>'Lamp I'!G367</f>
        <v>950000</v>
      </c>
      <c r="G366" s="68">
        <f t="shared" si="27"/>
        <v>950000</v>
      </c>
      <c r="H366" s="73">
        <f t="shared" si="29"/>
        <v>0</v>
      </c>
      <c r="I366" s="72"/>
    </row>
    <row r="367" spans="1:9" ht="15.75" x14ac:dyDescent="0.3">
      <c r="A367" s="93"/>
      <c r="B367" s="93"/>
      <c r="C367" s="93"/>
      <c r="D367" s="93"/>
      <c r="E367" s="103" t="s">
        <v>168</v>
      </c>
      <c r="F367" s="137">
        <f>'Lamp I'!G368</f>
        <v>500000</v>
      </c>
      <c r="G367" s="68">
        <f t="shared" si="27"/>
        <v>500000</v>
      </c>
      <c r="H367" s="73">
        <f t="shared" si="29"/>
        <v>0</v>
      </c>
      <c r="I367" s="72"/>
    </row>
    <row r="368" spans="1:9" ht="15.75" x14ac:dyDescent="0.3">
      <c r="A368" s="93"/>
      <c r="B368" s="93"/>
      <c r="C368" s="93"/>
      <c r="D368" s="93"/>
      <c r="E368" s="103" t="s">
        <v>169</v>
      </c>
      <c r="F368" s="137">
        <f>'Lamp I'!G369</f>
        <v>1500000</v>
      </c>
      <c r="G368" s="68">
        <f t="shared" si="27"/>
        <v>1500000</v>
      </c>
      <c r="H368" s="73">
        <f t="shared" si="29"/>
        <v>0</v>
      </c>
      <c r="I368" s="72"/>
    </row>
    <row r="369" spans="1:9" ht="15.75" x14ac:dyDescent="0.3">
      <c r="A369" s="93"/>
      <c r="B369" s="93"/>
      <c r="C369" s="93"/>
      <c r="D369" s="93"/>
      <c r="E369" s="103" t="s">
        <v>170</v>
      </c>
      <c r="F369" s="137">
        <f>'Lamp I'!G370</f>
        <v>0</v>
      </c>
      <c r="G369" s="68">
        <f t="shared" si="27"/>
        <v>0</v>
      </c>
      <c r="H369" s="73">
        <f t="shared" si="29"/>
        <v>0</v>
      </c>
      <c r="I369" s="72"/>
    </row>
    <row r="370" spans="1:9" ht="15.75" x14ac:dyDescent="0.3">
      <c r="A370" s="93">
        <v>2</v>
      </c>
      <c r="B370" s="93">
        <v>2</v>
      </c>
      <c r="C370" s="93">
        <v>16</v>
      </c>
      <c r="D370" s="93">
        <v>3</v>
      </c>
      <c r="E370" s="101" t="s">
        <v>13</v>
      </c>
      <c r="F370" s="137">
        <f>'Lamp I'!G371</f>
        <v>0</v>
      </c>
      <c r="G370" s="68">
        <f t="shared" si="27"/>
        <v>0</v>
      </c>
      <c r="H370" s="73">
        <f t="shared" si="29"/>
        <v>0</v>
      </c>
      <c r="I370" s="72"/>
    </row>
    <row r="371" spans="1:9" ht="15.75" x14ac:dyDescent="0.3">
      <c r="A371" s="93"/>
      <c r="B371" s="93"/>
      <c r="C371" s="93"/>
      <c r="D371" s="93"/>
      <c r="E371" s="103" t="s">
        <v>171</v>
      </c>
      <c r="F371" s="137">
        <f>'Lamp I'!G372</f>
        <v>605000</v>
      </c>
      <c r="G371" s="68">
        <f t="shared" si="27"/>
        <v>605000</v>
      </c>
      <c r="H371" s="73">
        <f t="shared" si="29"/>
        <v>0</v>
      </c>
      <c r="I371" s="72"/>
    </row>
    <row r="372" spans="1:9" ht="15.75" x14ac:dyDescent="0.3">
      <c r="A372" s="93"/>
      <c r="B372" s="93"/>
      <c r="C372" s="93"/>
      <c r="D372" s="93"/>
      <c r="E372" s="103" t="s">
        <v>172</v>
      </c>
      <c r="F372" s="137">
        <f>'Lamp I'!G373</f>
        <v>1500000</v>
      </c>
      <c r="G372" s="68">
        <f t="shared" si="27"/>
        <v>1500000</v>
      </c>
      <c r="H372" s="73">
        <f t="shared" si="29"/>
        <v>0</v>
      </c>
      <c r="I372" s="72"/>
    </row>
    <row r="373" spans="1:9" ht="15.75" x14ac:dyDescent="0.3">
      <c r="A373" s="93"/>
      <c r="B373" s="93"/>
      <c r="C373" s="93"/>
      <c r="D373" s="93"/>
      <c r="E373" s="103" t="s">
        <v>306</v>
      </c>
      <c r="F373" s="137">
        <f>'Lamp I'!G374</f>
        <v>8000000</v>
      </c>
      <c r="G373" s="68">
        <f t="shared" si="27"/>
        <v>8000000</v>
      </c>
      <c r="H373" s="73">
        <f t="shared" si="29"/>
        <v>0</v>
      </c>
      <c r="I373" s="72"/>
    </row>
    <row r="374" spans="1:9" ht="15.75" x14ac:dyDescent="0.3">
      <c r="A374" s="93"/>
      <c r="B374" s="93"/>
      <c r="C374" s="93"/>
      <c r="D374" s="93"/>
      <c r="E374" s="103" t="s">
        <v>307</v>
      </c>
      <c r="F374" s="137">
        <f>'Lamp I'!G375</f>
        <v>1900000</v>
      </c>
      <c r="G374" s="68">
        <f t="shared" si="27"/>
        <v>1900000</v>
      </c>
      <c r="H374" s="73">
        <f t="shared" si="29"/>
        <v>0</v>
      </c>
      <c r="I374" s="72"/>
    </row>
    <row r="375" spans="1:9" ht="15.75" x14ac:dyDescent="0.3">
      <c r="A375" s="93"/>
      <c r="B375" s="93"/>
      <c r="C375" s="93"/>
      <c r="D375" s="93"/>
      <c r="E375" s="103" t="s">
        <v>308</v>
      </c>
      <c r="F375" s="137">
        <f>'Lamp I'!G376</f>
        <v>6000000</v>
      </c>
      <c r="G375" s="68">
        <f t="shared" si="27"/>
        <v>6000000</v>
      </c>
      <c r="H375" s="73"/>
      <c r="I375" s="72"/>
    </row>
    <row r="376" spans="1:9" ht="16.5" customHeight="1" x14ac:dyDescent="0.3">
      <c r="A376" s="93"/>
      <c r="B376" s="93"/>
      <c r="C376" s="93"/>
      <c r="D376" s="93"/>
      <c r="E376" s="103" t="s">
        <v>309</v>
      </c>
      <c r="F376" s="137">
        <f>'Lamp I'!G377</f>
        <v>1395000</v>
      </c>
      <c r="G376" s="68">
        <f t="shared" si="27"/>
        <v>1395000</v>
      </c>
      <c r="H376" s="73">
        <f t="shared" ref="H376:H393" si="30">G376-F376</f>
        <v>0</v>
      </c>
      <c r="I376" s="72"/>
    </row>
    <row r="377" spans="1:9" ht="15.75" x14ac:dyDescent="0.3">
      <c r="A377" s="93"/>
      <c r="B377" s="93"/>
      <c r="C377" s="93"/>
      <c r="D377" s="93"/>
      <c r="E377" s="103" t="s">
        <v>310</v>
      </c>
      <c r="F377" s="137">
        <f>'Lamp I'!G378</f>
        <v>1500000</v>
      </c>
      <c r="G377" s="68">
        <f t="shared" si="27"/>
        <v>1500000</v>
      </c>
      <c r="H377" s="73">
        <f t="shared" si="30"/>
        <v>0</v>
      </c>
      <c r="I377" s="72"/>
    </row>
    <row r="378" spans="1:9" ht="15.75" x14ac:dyDescent="0.3">
      <c r="A378" s="93"/>
      <c r="B378" s="93"/>
      <c r="C378" s="93"/>
      <c r="D378" s="93"/>
      <c r="E378" s="101" t="s">
        <v>294</v>
      </c>
      <c r="F378" s="137">
        <f>'Lamp I'!G379</f>
        <v>0</v>
      </c>
      <c r="G378" s="68">
        <f t="shared" si="27"/>
        <v>0</v>
      </c>
      <c r="H378" s="73">
        <f t="shared" si="30"/>
        <v>0</v>
      </c>
      <c r="I378" s="72"/>
    </row>
    <row r="379" spans="1:9" ht="15.75" x14ac:dyDescent="0.3">
      <c r="A379" s="93">
        <v>2</v>
      </c>
      <c r="B379" s="93">
        <v>2</v>
      </c>
      <c r="C379" s="93">
        <v>17</v>
      </c>
      <c r="D379" s="93"/>
      <c r="E379" s="101" t="s">
        <v>311</v>
      </c>
      <c r="F379" s="137">
        <f>'Lamp I'!G380</f>
        <v>19842000</v>
      </c>
      <c r="G379" s="68">
        <f t="shared" si="27"/>
        <v>19842000</v>
      </c>
      <c r="H379" s="73">
        <f t="shared" si="30"/>
        <v>0</v>
      </c>
      <c r="I379" s="72"/>
    </row>
    <row r="380" spans="1:9" ht="15.75" x14ac:dyDescent="0.3">
      <c r="A380" s="93">
        <v>2</v>
      </c>
      <c r="B380" s="93">
        <v>2</v>
      </c>
      <c r="C380" s="93">
        <v>17</v>
      </c>
      <c r="D380" s="93">
        <v>2</v>
      </c>
      <c r="E380" s="103" t="s">
        <v>12</v>
      </c>
      <c r="F380" s="137">
        <f>'Lamp I'!G381</f>
        <v>0</v>
      </c>
      <c r="G380" s="68">
        <f t="shared" si="27"/>
        <v>0</v>
      </c>
      <c r="H380" s="73">
        <f t="shared" si="30"/>
        <v>0</v>
      </c>
      <c r="I380" s="72"/>
    </row>
    <row r="381" spans="1:9" ht="15.75" x14ac:dyDescent="0.3">
      <c r="A381" s="93"/>
      <c r="B381" s="93"/>
      <c r="C381" s="93"/>
      <c r="D381" s="93"/>
      <c r="E381" s="103" t="s">
        <v>157</v>
      </c>
      <c r="F381" s="137">
        <f>'Lamp I'!G382</f>
        <v>100000</v>
      </c>
      <c r="G381" s="68">
        <f t="shared" si="27"/>
        <v>100000</v>
      </c>
      <c r="H381" s="73">
        <f t="shared" si="30"/>
        <v>0</v>
      </c>
      <c r="I381" s="72"/>
    </row>
    <row r="382" spans="1:9" ht="15.75" x14ac:dyDescent="0.3">
      <c r="A382" s="93"/>
      <c r="B382" s="93"/>
      <c r="C382" s="93"/>
      <c r="D382" s="93"/>
      <c r="E382" s="103" t="s">
        <v>158</v>
      </c>
      <c r="F382" s="137">
        <f>'Lamp I'!G383</f>
        <v>50000</v>
      </c>
      <c r="G382" s="68">
        <f t="shared" si="27"/>
        <v>50000</v>
      </c>
      <c r="H382" s="73">
        <f t="shared" si="30"/>
        <v>0</v>
      </c>
      <c r="I382" s="72"/>
    </row>
    <row r="383" spans="1:9" ht="15.75" x14ac:dyDescent="0.3">
      <c r="A383" s="93"/>
      <c r="B383" s="93"/>
      <c r="C383" s="93"/>
      <c r="D383" s="93"/>
      <c r="E383" s="103" t="s">
        <v>167</v>
      </c>
      <c r="F383" s="137">
        <f>'Lamp I'!G384</f>
        <v>750000</v>
      </c>
      <c r="G383" s="68">
        <f t="shared" si="27"/>
        <v>750000</v>
      </c>
      <c r="H383" s="73">
        <f t="shared" si="30"/>
        <v>0</v>
      </c>
      <c r="I383" s="72"/>
    </row>
    <row r="384" spans="1:9" ht="15.75" x14ac:dyDescent="0.3">
      <c r="A384" s="93"/>
      <c r="B384" s="93"/>
      <c r="C384" s="93"/>
      <c r="D384" s="93"/>
      <c r="E384" s="103" t="s">
        <v>168</v>
      </c>
      <c r="F384" s="137">
        <f>'Lamp I'!G385</f>
        <v>1230000</v>
      </c>
      <c r="G384" s="68">
        <f t="shared" si="27"/>
        <v>1230000</v>
      </c>
      <c r="H384" s="73">
        <f t="shared" si="30"/>
        <v>0</v>
      </c>
      <c r="I384" s="72"/>
    </row>
    <row r="385" spans="1:9" ht="15.75" x14ac:dyDescent="0.3">
      <c r="A385" s="93"/>
      <c r="B385" s="93"/>
      <c r="C385" s="93"/>
      <c r="D385" s="93"/>
      <c r="E385" s="103" t="s">
        <v>168</v>
      </c>
      <c r="F385" s="137">
        <f>'Lamp I'!G386</f>
        <v>3015000</v>
      </c>
      <c r="G385" s="68">
        <f t="shared" si="27"/>
        <v>3015000</v>
      </c>
      <c r="H385" s="73">
        <f t="shared" si="30"/>
        <v>0</v>
      </c>
      <c r="I385" s="72"/>
    </row>
    <row r="386" spans="1:9" ht="15.75" x14ac:dyDescent="0.3">
      <c r="A386" s="93"/>
      <c r="B386" s="93"/>
      <c r="C386" s="93"/>
      <c r="D386" s="93"/>
      <c r="E386" s="103" t="s">
        <v>169</v>
      </c>
      <c r="F386" s="137">
        <f>'Lamp I'!G387</f>
        <v>220000</v>
      </c>
      <c r="G386" s="68">
        <f t="shared" si="27"/>
        <v>220000</v>
      </c>
      <c r="H386" s="73">
        <f t="shared" si="30"/>
        <v>0</v>
      </c>
      <c r="I386" s="72"/>
    </row>
    <row r="387" spans="1:9" ht="15.75" x14ac:dyDescent="0.3">
      <c r="A387" s="93"/>
      <c r="B387" s="93"/>
      <c r="C387" s="93"/>
      <c r="D387" s="93"/>
      <c r="E387" s="103" t="s">
        <v>169</v>
      </c>
      <c r="F387" s="137">
        <f>'Lamp I'!G388</f>
        <v>73000</v>
      </c>
      <c r="G387" s="68">
        <f t="shared" si="27"/>
        <v>73000</v>
      </c>
      <c r="H387" s="73">
        <f t="shared" si="30"/>
        <v>0</v>
      </c>
      <c r="I387" s="72"/>
    </row>
    <row r="388" spans="1:9" ht="15.75" x14ac:dyDescent="0.3">
      <c r="A388" s="93"/>
      <c r="B388" s="93"/>
      <c r="C388" s="93"/>
      <c r="D388" s="93"/>
      <c r="E388" s="103" t="s">
        <v>170</v>
      </c>
      <c r="F388" s="137">
        <f>'Lamp I'!G389</f>
        <v>50000</v>
      </c>
      <c r="G388" s="68">
        <f t="shared" si="27"/>
        <v>50000</v>
      </c>
      <c r="H388" s="73">
        <f t="shared" si="30"/>
        <v>0</v>
      </c>
      <c r="I388" s="72"/>
    </row>
    <row r="389" spans="1:9" ht="15.75" x14ac:dyDescent="0.3">
      <c r="A389" s="93"/>
      <c r="B389" s="93"/>
      <c r="C389" s="93"/>
      <c r="D389" s="93"/>
      <c r="E389" s="103" t="s">
        <v>170</v>
      </c>
      <c r="F389" s="137">
        <f>'Lamp I'!G390</f>
        <v>50000</v>
      </c>
      <c r="G389" s="68">
        <f t="shared" si="27"/>
        <v>50000</v>
      </c>
      <c r="H389" s="73">
        <f t="shared" si="30"/>
        <v>0</v>
      </c>
      <c r="I389" s="72"/>
    </row>
    <row r="390" spans="1:9" ht="15.75" x14ac:dyDescent="0.3">
      <c r="A390" s="93">
        <v>2</v>
      </c>
      <c r="B390" s="93">
        <v>2</v>
      </c>
      <c r="C390" s="93">
        <v>17</v>
      </c>
      <c r="D390" s="93">
        <v>3</v>
      </c>
      <c r="E390" s="101" t="s">
        <v>13</v>
      </c>
      <c r="F390" s="137">
        <f>'Lamp I'!G391</f>
        <v>0</v>
      </c>
      <c r="G390" s="68">
        <f t="shared" si="27"/>
        <v>0</v>
      </c>
      <c r="H390" s="73">
        <f t="shared" si="30"/>
        <v>0</v>
      </c>
      <c r="I390" s="72"/>
    </row>
    <row r="391" spans="1:9" ht="15.75" x14ac:dyDescent="0.3">
      <c r="A391" s="93"/>
      <c r="B391" s="93"/>
      <c r="C391" s="93"/>
      <c r="D391" s="93"/>
      <c r="E391" s="103" t="s">
        <v>171</v>
      </c>
      <c r="F391" s="137">
        <f>'Lamp I'!G392</f>
        <v>2904000</v>
      </c>
      <c r="G391" s="68">
        <f t="shared" si="27"/>
        <v>2904000</v>
      </c>
      <c r="H391" s="73">
        <f t="shared" si="30"/>
        <v>0</v>
      </c>
      <c r="I391" s="72"/>
    </row>
    <row r="392" spans="1:9" ht="15.75" x14ac:dyDescent="0.3">
      <c r="A392" s="93"/>
      <c r="B392" s="93"/>
      <c r="C392" s="93"/>
      <c r="D392" s="93"/>
      <c r="E392" s="103" t="s">
        <v>172</v>
      </c>
      <c r="F392" s="137">
        <f>'Lamp I'!G393</f>
        <v>3705000</v>
      </c>
      <c r="G392" s="68">
        <f t="shared" si="27"/>
        <v>3705000</v>
      </c>
      <c r="H392" s="73">
        <f t="shared" si="30"/>
        <v>0</v>
      </c>
      <c r="I392" s="72"/>
    </row>
    <row r="393" spans="1:9" ht="15.75" x14ac:dyDescent="0.3">
      <c r="A393" s="93"/>
      <c r="B393" s="93"/>
      <c r="C393" s="93"/>
      <c r="D393" s="93"/>
      <c r="E393" s="103" t="s">
        <v>298</v>
      </c>
      <c r="F393" s="137">
        <f>'Lamp I'!G394</f>
        <v>7695000</v>
      </c>
      <c r="G393" s="68">
        <f t="shared" si="27"/>
        <v>7695000</v>
      </c>
      <c r="H393" s="73">
        <f t="shared" si="30"/>
        <v>0</v>
      </c>
      <c r="I393" s="72"/>
    </row>
    <row r="394" spans="1:9" ht="15.75" x14ac:dyDescent="0.3">
      <c r="A394" s="93"/>
      <c r="B394" s="93"/>
      <c r="C394" s="93"/>
      <c r="D394" s="93"/>
      <c r="E394" s="103"/>
      <c r="F394" s="137">
        <f>'Lamp I'!G395</f>
        <v>0</v>
      </c>
      <c r="G394" s="68">
        <f t="shared" si="27"/>
        <v>0</v>
      </c>
      <c r="H394" s="73"/>
      <c r="I394" s="72"/>
    </row>
    <row r="395" spans="1:9" ht="15.75" x14ac:dyDescent="0.3">
      <c r="A395" s="93">
        <v>2</v>
      </c>
      <c r="B395" s="93">
        <v>2</v>
      </c>
      <c r="C395" s="93">
        <v>18</v>
      </c>
      <c r="D395" s="93"/>
      <c r="E395" s="103" t="s">
        <v>312</v>
      </c>
      <c r="F395" s="137">
        <f>'Lamp I'!G396</f>
        <v>8890000</v>
      </c>
      <c r="G395" s="68">
        <f t="shared" si="27"/>
        <v>8890000</v>
      </c>
      <c r="H395" s="73">
        <f t="shared" ref="H395:H412" si="31">G395-F395</f>
        <v>0</v>
      </c>
      <c r="I395" s="72"/>
    </row>
    <row r="396" spans="1:9" ht="15.75" x14ac:dyDescent="0.3">
      <c r="A396" s="93">
        <v>2</v>
      </c>
      <c r="B396" s="93">
        <v>2</v>
      </c>
      <c r="C396" s="93">
        <v>18</v>
      </c>
      <c r="D396" s="93">
        <v>2</v>
      </c>
      <c r="E396" s="103" t="s">
        <v>12</v>
      </c>
      <c r="F396" s="137">
        <f>'Lamp I'!G397</f>
        <v>0</v>
      </c>
      <c r="G396" s="68">
        <f t="shared" si="27"/>
        <v>0</v>
      </c>
      <c r="H396" s="73">
        <f t="shared" si="31"/>
        <v>0</v>
      </c>
      <c r="I396" s="72"/>
    </row>
    <row r="397" spans="1:9" ht="15.75" x14ac:dyDescent="0.3">
      <c r="A397" s="93"/>
      <c r="B397" s="93"/>
      <c r="C397" s="93"/>
      <c r="D397" s="93"/>
      <c r="E397" s="103" t="s">
        <v>168</v>
      </c>
      <c r="F397" s="137">
        <f>'Lamp I'!G398</f>
        <v>3000000</v>
      </c>
      <c r="G397" s="68">
        <f t="shared" si="27"/>
        <v>3000000</v>
      </c>
      <c r="H397" s="73">
        <f t="shared" si="31"/>
        <v>0</v>
      </c>
      <c r="I397" s="72"/>
    </row>
    <row r="398" spans="1:9" ht="15.75" x14ac:dyDescent="0.3">
      <c r="A398" s="93"/>
      <c r="B398" s="93"/>
      <c r="C398" s="93"/>
      <c r="D398" s="93"/>
      <c r="E398" s="103" t="s">
        <v>168</v>
      </c>
      <c r="F398" s="137">
        <f>'Lamp I'!G399</f>
        <v>0</v>
      </c>
      <c r="G398" s="68">
        <f t="shared" si="27"/>
        <v>0</v>
      </c>
      <c r="H398" s="73">
        <f t="shared" si="31"/>
        <v>0</v>
      </c>
      <c r="I398" s="72"/>
    </row>
    <row r="399" spans="1:9" ht="15.75" x14ac:dyDescent="0.3">
      <c r="A399" s="93"/>
      <c r="B399" s="93"/>
      <c r="C399" s="93"/>
      <c r="D399" s="93"/>
      <c r="E399" s="103" t="s">
        <v>169</v>
      </c>
      <c r="F399" s="137">
        <f>'Lamp I'!G400</f>
        <v>750000</v>
      </c>
      <c r="G399" s="68">
        <f t="shared" si="27"/>
        <v>750000</v>
      </c>
      <c r="H399" s="73">
        <f t="shared" si="31"/>
        <v>0</v>
      </c>
      <c r="I399" s="72"/>
    </row>
    <row r="400" spans="1:9" ht="15.75" x14ac:dyDescent="0.3">
      <c r="A400" s="93"/>
      <c r="B400" s="93"/>
      <c r="C400" s="93"/>
      <c r="D400" s="93"/>
      <c r="E400" s="103" t="s">
        <v>169</v>
      </c>
      <c r="F400" s="137">
        <f>'Lamp I'!G401</f>
        <v>0</v>
      </c>
      <c r="G400" s="68">
        <f t="shared" si="27"/>
        <v>0</v>
      </c>
      <c r="H400" s="73">
        <f t="shared" si="31"/>
        <v>0</v>
      </c>
      <c r="I400" s="72"/>
    </row>
    <row r="401" spans="1:9" ht="15.75" x14ac:dyDescent="0.3">
      <c r="A401" s="93"/>
      <c r="B401" s="93"/>
      <c r="C401" s="93"/>
      <c r="D401" s="93"/>
      <c r="E401" s="103" t="s">
        <v>170</v>
      </c>
      <c r="F401" s="137">
        <f>'Lamp I'!G402</f>
        <v>10000</v>
      </c>
      <c r="G401" s="68">
        <f t="shared" ref="G401:G464" si="32">F401</f>
        <v>10000</v>
      </c>
      <c r="H401" s="73">
        <f t="shared" si="31"/>
        <v>0</v>
      </c>
      <c r="I401" s="72"/>
    </row>
    <row r="402" spans="1:9" ht="15.75" x14ac:dyDescent="0.3">
      <c r="A402" s="93"/>
      <c r="B402" s="93"/>
      <c r="C402" s="93"/>
      <c r="D402" s="93"/>
      <c r="E402" s="103" t="s">
        <v>170</v>
      </c>
      <c r="F402" s="137">
        <f>'Lamp I'!G403</f>
        <v>0</v>
      </c>
      <c r="G402" s="68">
        <f t="shared" si="32"/>
        <v>0</v>
      </c>
      <c r="H402" s="73">
        <f t="shared" si="31"/>
        <v>0</v>
      </c>
      <c r="I402" s="72"/>
    </row>
    <row r="403" spans="1:9" ht="15.75" x14ac:dyDescent="0.3">
      <c r="A403" s="93">
        <v>2</v>
      </c>
      <c r="B403" s="93">
        <v>2</v>
      </c>
      <c r="C403" s="93">
        <v>18</v>
      </c>
      <c r="D403" s="93">
        <v>3</v>
      </c>
      <c r="E403" s="101" t="s">
        <v>13</v>
      </c>
      <c r="F403" s="137">
        <f>'Lamp I'!G404</f>
        <v>0</v>
      </c>
      <c r="G403" s="68">
        <f t="shared" si="32"/>
        <v>0</v>
      </c>
      <c r="H403" s="73">
        <f t="shared" si="31"/>
        <v>0</v>
      </c>
      <c r="I403" s="72"/>
    </row>
    <row r="404" spans="1:9" ht="15.75" x14ac:dyDescent="0.3">
      <c r="A404" s="93"/>
      <c r="B404" s="93"/>
      <c r="C404" s="93"/>
      <c r="D404" s="93"/>
      <c r="E404" s="103" t="s">
        <v>298</v>
      </c>
      <c r="F404" s="137">
        <f>'Lamp I'!G405</f>
        <v>5130000</v>
      </c>
      <c r="G404" s="68">
        <f t="shared" si="32"/>
        <v>5130000</v>
      </c>
      <c r="H404" s="73">
        <f t="shared" si="31"/>
        <v>0</v>
      </c>
      <c r="I404" s="72"/>
    </row>
    <row r="405" spans="1:9" ht="15.75" x14ac:dyDescent="0.3">
      <c r="A405" s="93"/>
      <c r="B405" s="93"/>
      <c r="C405" s="93"/>
      <c r="D405" s="93"/>
      <c r="E405" s="111"/>
      <c r="F405" s="137">
        <f>'Lamp I'!G406</f>
        <v>0</v>
      </c>
      <c r="G405" s="68">
        <f t="shared" si="32"/>
        <v>0</v>
      </c>
      <c r="H405" s="73">
        <f t="shared" si="31"/>
        <v>0</v>
      </c>
      <c r="I405" s="72"/>
    </row>
    <row r="406" spans="1:9" ht="15.75" x14ac:dyDescent="0.3">
      <c r="A406" s="93">
        <v>2</v>
      </c>
      <c r="B406" s="93">
        <v>2</v>
      </c>
      <c r="C406" s="93">
        <v>19</v>
      </c>
      <c r="D406" s="93"/>
      <c r="E406" s="108" t="s">
        <v>313</v>
      </c>
      <c r="F406" s="137">
        <f>'Lamp I'!G407</f>
        <v>6180000</v>
      </c>
      <c r="G406" s="68">
        <f t="shared" si="32"/>
        <v>6180000</v>
      </c>
      <c r="H406" s="73">
        <f t="shared" si="31"/>
        <v>0</v>
      </c>
      <c r="I406" s="72"/>
    </row>
    <row r="407" spans="1:9" ht="15.75" x14ac:dyDescent="0.3">
      <c r="A407" s="93">
        <v>2</v>
      </c>
      <c r="B407" s="93">
        <v>2</v>
      </c>
      <c r="C407" s="93">
        <v>19</v>
      </c>
      <c r="D407" s="93">
        <v>2</v>
      </c>
      <c r="E407" s="103" t="s">
        <v>12</v>
      </c>
      <c r="F407" s="137">
        <f>'Lamp I'!G408</f>
        <v>0</v>
      </c>
      <c r="G407" s="68">
        <f t="shared" si="32"/>
        <v>0</v>
      </c>
      <c r="H407" s="73">
        <f t="shared" si="31"/>
        <v>0</v>
      </c>
      <c r="I407" s="72"/>
    </row>
    <row r="408" spans="1:9" ht="15.75" x14ac:dyDescent="0.3">
      <c r="A408" s="93"/>
      <c r="B408" s="93"/>
      <c r="C408" s="93"/>
      <c r="D408" s="93"/>
      <c r="E408" s="103" t="s">
        <v>168</v>
      </c>
      <c r="F408" s="137">
        <f>'Lamp I'!G409</f>
        <v>2000000</v>
      </c>
      <c r="G408" s="68">
        <f t="shared" si="32"/>
        <v>2000000</v>
      </c>
      <c r="H408" s="73">
        <f t="shared" si="31"/>
        <v>0</v>
      </c>
      <c r="I408" s="72"/>
    </row>
    <row r="409" spans="1:9" ht="15.75" x14ac:dyDescent="0.3">
      <c r="A409" s="93"/>
      <c r="B409" s="93"/>
      <c r="C409" s="93"/>
      <c r="D409" s="93"/>
      <c r="E409" s="103" t="s">
        <v>168</v>
      </c>
      <c r="F409" s="137">
        <f>'Lamp I'!G410</f>
        <v>0</v>
      </c>
      <c r="G409" s="68">
        <f t="shared" si="32"/>
        <v>0</v>
      </c>
      <c r="H409" s="73">
        <f t="shared" si="31"/>
        <v>0</v>
      </c>
      <c r="I409" s="72"/>
    </row>
    <row r="410" spans="1:9" ht="15.75" x14ac:dyDescent="0.3">
      <c r="A410" s="93"/>
      <c r="B410" s="93"/>
      <c r="C410" s="93"/>
      <c r="D410" s="93"/>
      <c r="E410" s="103" t="s">
        <v>169</v>
      </c>
      <c r="F410" s="137">
        <f>'Lamp I'!G411</f>
        <v>750000</v>
      </c>
      <c r="G410" s="68">
        <f t="shared" si="32"/>
        <v>750000</v>
      </c>
      <c r="H410" s="73">
        <f t="shared" si="31"/>
        <v>0</v>
      </c>
      <c r="I410" s="72"/>
    </row>
    <row r="411" spans="1:9" ht="15.75" x14ac:dyDescent="0.3">
      <c r="A411" s="93"/>
      <c r="B411" s="93"/>
      <c r="C411" s="93"/>
      <c r="D411" s="93"/>
      <c r="E411" s="103" t="s">
        <v>169</v>
      </c>
      <c r="F411" s="137">
        <f>'Lamp I'!G412</f>
        <v>0</v>
      </c>
      <c r="G411" s="68">
        <f t="shared" si="32"/>
        <v>0</v>
      </c>
      <c r="H411" s="73">
        <f t="shared" si="31"/>
        <v>0</v>
      </c>
      <c r="I411" s="72"/>
    </row>
    <row r="412" spans="1:9" ht="15.75" x14ac:dyDescent="0.3">
      <c r="A412" s="93"/>
      <c r="B412" s="93"/>
      <c r="C412" s="93"/>
      <c r="D412" s="93"/>
      <c r="E412" s="103" t="s">
        <v>170</v>
      </c>
      <c r="F412" s="137">
        <f>'Lamp I'!G413</f>
        <v>10000</v>
      </c>
      <c r="G412" s="68">
        <f t="shared" si="32"/>
        <v>10000</v>
      </c>
      <c r="H412" s="73">
        <f t="shared" si="31"/>
        <v>0</v>
      </c>
      <c r="I412" s="72"/>
    </row>
    <row r="413" spans="1:9" ht="15.75" x14ac:dyDescent="0.3">
      <c r="A413" s="93"/>
      <c r="B413" s="93"/>
      <c r="C413" s="93"/>
      <c r="D413" s="93"/>
      <c r="E413" s="103" t="s">
        <v>170</v>
      </c>
      <c r="F413" s="137">
        <f>'Lamp I'!G414</f>
        <v>0</v>
      </c>
      <c r="G413" s="68">
        <f t="shared" si="32"/>
        <v>0</v>
      </c>
      <c r="H413" s="73"/>
      <c r="I413" s="72"/>
    </row>
    <row r="414" spans="1:9" ht="15.75" x14ac:dyDescent="0.3">
      <c r="A414" s="93">
        <v>2</v>
      </c>
      <c r="B414" s="93">
        <v>2</v>
      </c>
      <c r="C414" s="93">
        <v>19</v>
      </c>
      <c r="D414" s="93">
        <v>3</v>
      </c>
      <c r="E414" s="101" t="s">
        <v>13</v>
      </c>
      <c r="F414" s="137">
        <f>'Lamp I'!G415</f>
        <v>0</v>
      </c>
      <c r="G414" s="68">
        <f t="shared" si="32"/>
        <v>0</v>
      </c>
      <c r="H414" s="73">
        <f t="shared" ref="H414:H423" si="33">G414-F414</f>
        <v>0</v>
      </c>
      <c r="I414" s="72"/>
    </row>
    <row r="415" spans="1:9" ht="15.75" x14ac:dyDescent="0.3">
      <c r="A415" s="93"/>
      <c r="B415" s="93"/>
      <c r="C415" s="93"/>
      <c r="D415" s="93"/>
      <c r="E415" s="103" t="s">
        <v>298</v>
      </c>
      <c r="F415" s="137">
        <f>'Lamp I'!G416</f>
        <v>3420000</v>
      </c>
      <c r="G415" s="68">
        <f t="shared" si="32"/>
        <v>3420000</v>
      </c>
      <c r="H415" s="73">
        <f t="shared" si="33"/>
        <v>0</v>
      </c>
      <c r="I415" s="72"/>
    </row>
    <row r="416" spans="1:9" ht="15.75" x14ac:dyDescent="0.3">
      <c r="A416" s="93"/>
      <c r="B416" s="93"/>
      <c r="C416" s="93"/>
      <c r="D416" s="93"/>
      <c r="E416" s="103"/>
      <c r="F416" s="137">
        <f>'Lamp I'!G417</f>
        <v>0</v>
      </c>
      <c r="G416" s="68">
        <f t="shared" si="32"/>
        <v>0</v>
      </c>
      <c r="H416" s="73">
        <f t="shared" si="33"/>
        <v>0</v>
      </c>
      <c r="I416" s="72"/>
    </row>
    <row r="417" spans="1:9" ht="30" x14ac:dyDescent="0.3">
      <c r="A417" s="93">
        <v>2</v>
      </c>
      <c r="B417" s="93">
        <v>2</v>
      </c>
      <c r="C417" s="93">
        <v>20</v>
      </c>
      <c r="D417" s="93"/>
      <c r="E417" s="108" t="s">
        <v>314</v>
      </c>
      <c r="F417" s="137">
        <f>'Lamp I'!G418</f>
        <v>14476500</v>
      </c>
      <c r="G417" s="68">
        <f t="shared" si="32"/>
        <v>14476500</v>
      </c>
      <c r="H417" s="73">
        <f t="shared" si="33"/>
        <v>0</v>
      </c>
      <c r="I417" s="72"/>
    </row>
    <row r="418" spans="1:9" ht="15.75" x14ac:dyDescent="0.3">
      <c r="A418" s="93">
        <v>2</v>
      </c>
      <c r="B418" s="93">
        <v>2</v>
      </c>
      <c r="C418" s="93">
        <v>20</v>
      </c>
      <c r="D418" s="93">
        <v>2</v>
      </c>
      <c r="E418" s="103" t="s">
        <v>12</v>
      </c>
      <c r="F418" s="137">
        <f>'Lamp I'!G419</f>
        <v>0</v>
      </c>
      <c r="G418" s="68">
        <f t="shared" si="32"/>
        <v>0</v>
      </c>
      <c r="H418" s="73">
        <f t="shared" si="33"/>
        <v>0</v>
      </c>
      <c r="I418" s="72"/>
    </row>
    <row r="419" spans="1:9" ht="15.75" x14ac:dyDescent="0.3">
      <c r="A419" s="93"/>
      <c r="B419" s="93"/>
      <c r="C419" s="93"/>
      <c r="D419" s="93"/>
      <c r="E419" s="103" t="s">
        <v>157</v>
      </c>
      <c r="F419" s="137">
        <f>'Lamp I'!G420</f>
        <v>50000</v>
      </c>
      <c r="G419" s="68">
        <f t="shared" si="32"/>
        <v>50000</v>
      </c>
      <c r="H419" s="73">
        <f t="shared" si="33"/>
        <v>0</v>
      </c>
      <c r="I419" s="72"/>
    </row>
    <row r="420" spans="1:9" ht="15.75" x14ac:dyDescent="0.3">
      <c r="A420" s="93"/>
      <c r="B420" s="93"/>
      <c r="C420" s="93"/>
      <c r="D420" s="93"/>
      <c r="E420" s="103" t="s">
        <v>158</v>
      </c>
      <c r="F420" s="137">
        <f>'Lamp I'!G421</f>
        <v>25000</v>
      </c>
      <c r="G420" s="68">
        <f t="shared" si="32"/>
        <v>25000</v>
      </c>
      <c r="H420" s="73">
        <f t="shared" si="33"/>
        <v>0</v>
      </c>
      <c r="I420" s="72"/>
    </row>
    <row r="421" spans="1:9" ht="15.75" x14ac:dyDescent="0.3">
      <c r="A421" s="93"/>
      <c r="B421" s="93"/>
      <c r="C421" s="93"/>
      <c r="D421" s="93"/>
      <c r="E421" s="103" t="s">
        <v>167</v>
      </c>
      <c r="F421" s="137">
        <f>'Lamp I'!G422</f>
        <v>425000</v>
      </c>
      <c r="G421" s="68">
        <f t="shared" si="32"/>
        <v>425000</v>
      </c>
      <c r="H421" s="73">
        <f t="shared" si="33"/>
        <v>0</v>
      </c>
      <c r="I421" s="72"/>
    </row>
    <row r="422" spans="1:9" ht="15.75" x14ac:dyDescent="0.3">
      <c r="A422" s="93"/>
      <c r="B422" s="93"/>
      <c r="C422" s="93"/>
      <c r="D422" s="93"/>
      <c r="E422" s="103" t="s">
        <v>168</v>
      </c>
      <c r="F422" s="137">
        <f>'Lamp I'!G423</f>
        <v>1550000</v>
      </c>
      <c r="G422" s="68">
        <f t="shared" si="32"/>
        <v>1550000</v>
      </c>
      <c r="H422" s="73">
        <f t="shared" si="33"/>
        <v>0</v>
      </c>
      <c r="I422" s="72"/>
    </row>
    <row r="423" spans="1:9" ht="15.75" x14ac:dyDescent="0.3">
      <c r="A423" s="93"/>
      <c r="B423" s="93"/>
      <c r="C423" s="93"/>
      <c r="D423" s="93"/>
      <c r="E423" s="103" t="s">
        <v>168</v>
      </c>
      <c r="F423" s="137">
        <f>'Lamp I'!G424</f>
        <v>910000</v>
      </c>
      <c r="G423" s="68">
        <f t="shared" si="32"/>
        <v>910000</v>
      </c>
      <c r="H423" s="73">
        <f t="shared" si="33"/>
        <v>0</v>
      </c>
      <c r="I423" s="72"/>
    </row>
    <row r="424" spans="1:9" ht="15.75" x14ac:dyDescent="0.3">
      <c r="A424" s="93"/>
      <c r="B424" s="93"/>
      <c r="C424" s="93"/>
      <c r="D424" s="93"/>
      <c r="E424" s="103" t="s">
        <v>169</v>
      </c>
      <c r="F424" s="137">
        <f>'Lamp I'!G425</f>
        <v>275000</v>
      </c>
      <c r="G424" s="68">
        <f t="shared" si="32"/>
        <v>275000</v>
      </c>
      <c r="H424" s="73"/>
      <c r="I424" s="72"/>
    </row>
    <row r="425" spans="1:9" ht="15.75" x14ac:dyDescent="0.3">
      <c r="A425" s="93"/>
      <c r="B425" s="93"/>
      <c r="C425" s="93"/>
      <c r="D425" s="93"/>
      <c r="E425" s="103" t="s">
        <v>169</v>
      </c>
      <c r="F425" s="137">
        <f>'Lamp I'!G426</f>
        <v>31000</v>
      </c>
      <c r="G425" s="68">
        <f t="shared" si="32"/>
        <v>31000</v>
      </c>
      <c r="H425" s="73">
        <f t="shared" ref="H425:H438" si="34">G425-F425</f>
        <v>0</v>
      </c>
      <c r="I425" s="72"/>
    </row>
    <row r="426" spans="1:9" ht="15.75" x14ac:dyDescent="0.3">
      <c r="A426" s="93"/>
      <c r="B426" s="93"/>
      <c r="C426" s="93"/>
      <c r="D426" s="93"/>
      <c r="E426" s="103" t="s">
        <v>170</v>
      </c>
      <c r="F426" s="137">
        <f>'Lamp I'!G427</f>
        <v>300000</v>
      </c>
      <c r="G426" s="68">
        <f t="shared" si="32"/>
        <v>300000</v>
      </c>
      <c r="H426" s="73">
        <f t="shared" si="34"/>
        <v>0</v>
      </c>
      <c r="I426" s="72"/>
    </row>
    <row r="427" spans="1:9" ht="15.75" x14ac:dyDescent="0.3">
      <c r="A427" s="93"/>
      <c r="B427" s="93"/>
      <c r="C427" s="93"/>
      <c r="D427" s="93"/>
      <c r="E427" s="103" t="s">
        <v>170</v>
      </c>
      <c r="F427" s="137">
        <f>'Lamp I'!G428</f>
        <v>20000</v>
      </c>
      <c r="G427" s="68">
        <f t="shared" si="32"/>
        <v>20000</v>
      </c>
      <c r="H427" s="73">
        <f t="shared" si="34"/>
        <v>0</v>
      </c>
      <c r="I427" s="72"/>
    </row>
    <row r="428" spans="1:9" ht="15.75" x14ac:dyDescent="0.3">
      <c r="A428" s="93">
        <v>2</v>
      </c>
      <c r="B428" s="93">
        <v>2</v>
      </c>
      <c r="C428" s="93">
        <v>20</v>
      </c>
      <c r="D428" s="93">
        <v>3</v>
      </c>
      <c r="E428" s="101" t="s">
        <v>13</v>
      </c>
      <c r="F428" s="137">
        <f>'Lamp I'!G429</f>
        <v>0</v>
      </c>
      <c r="G428" s="68">
        <f t="shared" si="32"/>
        <v>0</v>
      </c>
      <c r="H428" s="73">
        <f t="shared" si="34"/>
        <v>0</v>
      </c>
      <c r="I428" s="72"/>
    </row>
    <row r="429" spans="1:9" ht="15.75" x14ac:dyDescent="0.3">
      <c r="A429" s="93"/>
      <c r="B429" s="93"/>
      <c r="C429" s="93"/>
      <c r="D429" s="93"/>
      <c r="E429" s="103" t="s">
        <v>171</v>
      </c>
      <c r="F429" s="137">
        <f>'Lamp I'!G430</f>
        <v>2722500</v>
      </c>
      <c r="G429" s="68">
        <f t="shared" si="32"/>
        <v>2722500</v>
      </c>
      <c r="H429" s="73">
        <f t="shared" si="34"/>
        <v>0</v>
      </c>
      <c r="I429" s="72"/>
    </row>
    <row r="430" spans="1:9" ht="15.75" x14ac:dyDescent="0.3">
      <c r="A430" s="93"/>
      <c r="B430" s="93"/>
      <c r="C430" s="93"/>
      <c r="D430" s="93"/>
      <c r="E430" s="103" t="s">
        <v>172</v>
      </c>
      <c r="F430" s="137">
        <f>'Lamp I'!G431</f>
        <v>2280000</v>
      </c>
      <c r="G430" s="68">
        <f t="shared" si="32"/>
        <v>2280000</v>
      </c>
      <c r="H430" s="73">
        <f t="shared" si="34"/>
        <v>0</v>
      </c>
      <c r="I430" s="72"/>
    </row>
    <row r="431" spans="1:9" ht="15.75" x14ac:dyDescent="0.3">
      <c r="A431" s="93"/>
      <c r="B431" s="93"/>
      <c r="C431" s="93"/>
      <c r="D431" s="93"/>
      <c r="E431" s="103" t="s">
        <v>288</v>
      </c>
      <c r="F431" s="137">
        <f>'Lamp I'!G432</f>
        <v>1938000</v>
      </c>
      <c r="G431" s="68">
        <f t="shared" si="32"/>
        <v>1938000</v>
      </c>
      <c r="H431" s="73">
        <f t="shared" si="34"/>
        <v>0</v>
      </c>
      <c r="I431" s="72"/>
    </row>
    <row r="432" spans="1:9" ht="15.75" x14ac:dyDescent="0.3">
      <c r="A432" s="93"/>
      <c r="B432" s="93"/>
      <c r="C432" s="93"/>
      <c r="D432" s="93"/>
      <c r="E432" s="103" t="s">
        <v>315</v>
      </c>
      <c r="F432" s="137">
        <f>'Lamp I'!G433</f>
        <v>3950000</v>
      </c>
      <c r="G432" s="68">
        <f t="shared" si="32"/>
        <v>3950000</v>
      </c>
      <c r="H432" s="73">
        <f t="shared" si="34"/>
        <v>0</v>
      </c>
      <c r="I432" s="72"/>
    </row>
    <row r="433" spans="1:9" ht="15.75" x14ac:dyDescent="0.3">
      <c r="A433" s="93"/>
      <c r="B433" s="93"/>
      <c r="C433" s="93"/>
      <c r="D433" s="93"/>
      <c r="E433" s="103"/>
      <c r="F433" s="137">
        <f>'Lamp I'!G434</f>
        <v>5962000</v>
      </c>
      <c r="G433" s="68">
        <f t="shared" si="32"/>
        <v>5962000</v>
      </c>
      <c r="H433" s="73">
        <f t="shared" si="34"/>
        <v>0</v>
      </c>
      <c r="I433" s="72"/>
    </row>
    <row r="434" spans="1:9" ht="15.75" x14ac:dyDescent="0.3">
      <c r="A434" s="93">
        <v>2</v>
      </c>
      <c r="B434" s="93">
        <v>2</v>
      </c>
      <c r="C434" s="93">
        <v>21</v>
      </c>
      <c r="D434" s="93"/>
      <c r="E434" s="108" t="s">
        <v>316</v>
      </c>
      <c r="F434" s="137">
        <f>'Lamp I'!G435</f>
        <v>27308000</v>
      </c>
      <c r="G434" s="68">
        <f t="shared" si="32"/>
        <v>27308000</v>
      </c>
      <c r="H434" s="73">
        <f t="shared" si="34"/>
        <v>0</v>
      </c>
      <c r="I434" s="72"/>
    </row>
    <row r="435" spans="1:9" ht="15.75" x14ac:dyDescent="0.3">
      <c r="A435" s="93">
        <v>2</v>
      </c>
      <c r="B435" s="93">
        <v>2</v>
      </c>
      <c r="C435" s="93">
        <v>21</v>
      </c>
      <c r="D435" s="93">
        <v>2</v>
      </c>
      <c r="E435" s="103" t="s">
        <v>12</v>
      </c>
      <c r="F435" s="137">
        <f>'Lamp I'!G436</f>
        <v>0</v>
      </c>
      <c r="G435" s="68">
        <f t="shared" si="32"/>
        <v>0</v>
      </c>
      <c r="H435" s="73">
        <f t="shared" si="34"/>
        <v>0</v>
      </c>
      <c r="I435" s="72"/>
    </row>
    <row r="436" spans="1:9" ht="15.75" x14ac:dyDescent="0.3">
      <c r="A436" s="93"/>
      <c r="B436" s="93"/>
      <c r="C436" s="93"/>
      <c r="D436" s="93"/>
      <c r="E436" s="103" t="s">
        <v>157</v>
      </c>
      <c r="F436" s="137">
        <f>'Lamp I'!G437</f>
        <v>0</v>
      </c>
      <c r="G436" s="68">
        <f t="shared" si="32"/>
        <v>0</v>
      </c>
      <c r="H436" s="73">
        <f t="shared" si="34"/>
        <v>0</v>
      </c>
      <c r="I436" s="72"/>
    </row>
    <row r="437" spans="1:9" ht="15.75" x14ac:dyDescent="0.3">
      <c r="A437" s="93"/>
      <c r="B437" s="93"/>
      <c r="C437" s="93"/>
      <c r="D437" s="93"/>
      <c r="E437" s="103" t="s">
        <v>158</v>
      </c>
      <c r="F437" s="137">
        <f>'Lamp I'!G438</f>
        <v>0</v>
      </c>
      <c r="G437" s="68">
        <f t="shared" si="32"/>
        <v>0</v>
      </c>
      <c r="H437" s="73">
        <f t="shared" si="34"/>
        <v>0</v>
      </c>
      <c r="I437" s="72"/>
    </row>
    <row r="438" spans="1:9" ht="15.75" x14ac:dyDescent="0.3">
      <c r="A438" s="93"/>
      <c r="B438" s="93"/>
      <c r="C438" s="93"/>
      <c r="D438" s="93"/>
      <c r="E438" s="103" t="s">
        <v>167</v>
      </c>
      <c r="F438" s="137">
        <f>'Lamp I'!G439</f>
        <v>0</v>
      </c>
      <c r="G438" s="68">
        <f t="shared" si="32"/>
        <v>0</v>
      </c>
      <c r="H438" s="73">
        <f t="shared" si="34"/>
        <v>0</v>
      </c>
      <c r="I438" s="72"/>
    </row>
    <row r="439" spans="1:9" ht="15.75" x14ac:dyDescent="0.3">
      <c r="A439" s="93"/>
      <c r="B439" s="93"/>
      <c r="C439" s="93"/>
      <c r="D439" s="93"/>
      <c r="E439" s="103" t="s">
        <v>168</v>
      </c>
      <c r="F439" s="137">
        <f>'Lamp I'!G440</f>
        <v>1550000</v>
      </c>
      <c r="G439" s="68">
        <f t="shared" si="32"/>
        <v>1550000</v>
      </c>
      <c r="H439" s="73"/>
      <c r="I439" s="72"/>
    </row>
    <row r="440" spans="1:9" ht="30.75" customHeight="1" x14ac:dyDescent="0.3">
      <c r="A440" s="93"/>
      <c r="B440" s="93"/>
      <c r="C440" s="93"/>
      <c r="D440" s="93"/>
      <c r="E440" s="103" t="s">
        <v>168</v>
      </c>
      <c r="F440" s="137">
        <f>'Lamp I'!G441</f>
        <v>3190000</v>
      </c>
      <c r="G440" s="68">
        <f t="shared" si="32"/>
        <v>3190000</v>
      </c>
      <c r="H440" s="75">
        <f t="shared" ref="H440:H446" si="35">G440-F440</f>
        <v>0</v>
      </c>
      <c r="I440" s="76"/>
    </row>
    <row r="441" spans="1:9" ht="15.75" x14ac:dyDescent="0.3">
      <c r="A441" s="93"/>
      <c r="B441" s="93"/>
      <c r="C441" s="93"/>
      <c r="D441" s="93"/>
      <c r="E441" s="103" t="s">
        <v>169</v>
      </c>
      <c r="F441" s="137">
        <f>'Lamp I'!G442</f>
        <v>758000</v>
      </c>
      <c r="G441" s="68">
        <f t="shared" si="32"/>
        <v>758000</v>
      </c>
      <c r="H441" s="73">
        <f t="shared" si="35"/>
        <v>0</v>
      </c>
      <c r="I441" s="72"/>
    </row>
    <row r="442" spans="1:9" ht="15.75" x14ac:dyDescent="0.3">
      <c r="A442" s="93"/>
      <c r="B442" s="93"/>
      <c r="C442" s="93"/>
      <c r="D442" s="93"/>
      <c r="E442" s="103" t="s">
        <v>169</v>
      </c>
      <c r="F442" s="137">
        <f>'Lamp I'!G443</f>
        <v>2514000</v>
      </c>
      <c r="G442" s="68">
        <f t="shared" si="32"/>
        <v>2514000</v>
      </c>
      <c r="H442" s="73">
        <f t="shared" si="35"/>
        <v>0</v>
      </c>
      <c r="I442" s="72"/>
    </row>
    <row r="443" spans="1:9" ht="15.75" x14ac:dyDescent="0.3">
      <c r="A443" s="93"/>
      <c r="B443" s="93"/>
      <c r="C443" s="93"/>
      <c r="D443" s="93"/>
      <c r="E443" s="103" t="s">
        <v>170</v>
      </c>
      <c r="F443" s="137">
        <f>'Lamp I'!G444</f>
        <v>0</v>
      </c>
      <c r="G443" s="68">
        <f t="shared" si="32"/>
        <v>0</v>
      </c>
      <c r="H443" s="73">
        <f t="shared" si="35"/>
        <v>0</v>
      </c>
      <c r="I443" s="72"/>
    </row>
    <row r="444" spans="1:9" ht="15.75" x14ac:dyDescent="0.3">
      <c r="A444" s="93"/>
      <c r="B444" s="93"/>
      <c r="C444" s="93"/>
      <c r="D444" s="93"/>
      <c r="E444" s="103" t="s">
        <v>170</v>
      </c>
      <c r="F444" s="137">
        <f>'Lamp I'!G445</f>
        <v>520000</v>
      </c>
      <c r="G444" s="68">
        <f t="shared" si="32"/>
        <v>520000</v>
      </c>
      <c r="H444" s="73">
        <f t="shared" si="35"/>
        <v>0</v>
      </c>
      <c r="I444" s="72"/>
    </row>
    <row r="445" spans="1:9" ht="15.75" x14ac:dyDescent="0.3">
      <c r="A445" s="93">
        <v>2</v>
      </c>
      <c r="B445" s="93">
        <v>2</v>
      </c>
      <c r="C445" s="93">
        <v>21</v>
      </c>
      <c r="D445" s="93">
        <v>3</v>
      </c>
      <c r="E445" s="101" t="s">
        <v>13</v>
      </c>
      <c r="F445" s="137">
        <f>'Lamp I'!G446</f>
        <v>0</v>
      </c>
      <c r="G445" s="68">
        <f t="shared" si="32"/>
        <v>0</v>
      </c>
      <c r="H445" s="73">
        <f t="shared" si="35"/>
        <v>0</v>
      </c>
      <c r="I445" s="72"/>
    </row>
    <row r="446" spans="1:9" ht="15.75" x14ac:dyDescent="0.3">
      <c r="A446" s="93"/>
      <c r="B446" s="93"/>
      <c r="C446" s="93"/>
      <c r="D446" s="93"/>
      <c r="E446" s="103" t="s">
        <v>171</v>
      </c>
      <c r="F446" s="137">
        <f>'Lamp I'!G447</f>
        <v>3267000</v>
      </c>
      <c r="G446" s="68">
        <f t="shared" si="32"/>
        <v>3267000</v>
      </c>
      <c r="H446" s="73">
        <f t="shared" si="35"/>
        <v>0</v>
      </c>
      <c r="I446" s="72"/>
    </row>
    <row r="447" spans="1:9" ht="15.75" x14ac:dyDescent="0.3">
      <c r="A447" s="93"/>
      <c r="B447" s="93"/>
      <c r="C447" s="93"/>
      <c r="D447" s="93"/>
      <c r="E447" s="103" t="s">
        <v>172</v>
      </c>
      <c r="F447" s="137">
        <f>'Lamp I'!G448</f>
        <v>5985000</v>
      </c>
      <c r="G447" s="68">
        <f t="shared" si="32"/>
        <v>5985000</v>
      </c>
      <c r="H447" s="73"/>
      <c r="I447" s="72"/>
    </row>
    <row r="448" spans="1:9" ht="15.75" x14ac:dyDescent="0.3">
      <c r="A448" s="93"/>
      <c r="B448" s="93"/>
      <c r="C448" s="93"/>
      <c r="D448" s="93"/>
      <c r="E448" s="103" t="s">
        <v>288</v>
      </c>
      <c r="F448" s="137">
        <f>'Lamp I'!G449</f>
        <v>5168000</v>
      </c>
      <c r="G448" s="68">
        <f t="shared" si="32"/>
        <v>5168000</v>
      </c>
      <c r="H448" s="73">
        <f t="shared" ref="H448:H454" si="36">G448-F448</f>
        <v>0</v>
      </c>
      <c r="I448" s="72"/>
    </row>
    <row r="449" spans="1:9" ht="15.75" x14ac:dyDescent="0.3">
      <c r="A449" s="93"/>
      <c r="B449" s="93"/>
      <c r="C449" s="93"/>
      <c r="D449" s="93"/>
      <c r="E449" s="103" t="s">
        <v>173</v>
      </c>
      <c r="F449" s="137">
        <f>'Lamp I'!G450</f>
        <v>936000</v>
      </c>
      <c r="G449" s="68">
        <f t="shared" si="32"/>
        <v>936000</v>
      </c>
      <c r="H449" s="73">
        <f t="shared" si="36"/>
        <v>0</v>
      </c>
      <c r="I449" s="72"/>
    </row>
    <row r="450" spans="1:9" ht="15.75" x14ac:dyDescent="0.3">
      <c r="A450" s="93"/>
      <c r="B450" s="93"/>
      <c r="C450" s="93"/>
      <c r="D450" s="93"/>
      <c r="E450" s="103" t="s">
        <v>298</v>
      </c>
      <c r="F450" s="137">
        <f>'Lamp I'!G451</f>
        <v>3420000</v>
      </c>
      <c r="G450" s="68">
        <f t="shared" si="32"/>
        <v>3420000</v>
      </c>
      <c r="H450" s="73">
        <f t="shared" si="36"/>
        <v>0</v>
      </c>
      <c r="I450" s="72"/>
    </row>
    <row r="451" spans="1:9" ht="15.75" x14ac:dyDescent="0.3">
      <c r="A451" s="93"/>
      <c r="B451" s="93"/>
      <c r="C451" s="93"/>
      <c r="D451" s="93"/>
      <c r="E451" s="103"/>
      <c r="F451" s="137">
        <f>'Lamp I'!G452</f>
        <v>0</v>
      </c>
      <c r="G451" s="68">
        <f t="shared" si="32"/>
        <v>0</v>
      </c>
      <c r="H451" s="73">
        <f t="shared" si="36"/>
        <v>0</v>
      </c>
      <c r="I451" s="72"/>
    </row>
    <row r="452" spans="1:9" ht="15.75" x14ac:dyDescent="0.3">
      <c r="A452" s="96">
        <v>2</v>
      </c>
      <c r="B452" s="96">
        <v>3</v>
      </c>
      <c r="C452" s="96"/>
      <c r="D452" s="96"/>
      <c r="E452" s="104" t="s">
        <v>317</v>
      </c>
      <c r="F452" s="137">
        <f>'Lamp I'!G453</f>
        <v>3609000</v>
      </c>
      <c r="G452" s="68">
        <f t="shared" si="32"/>
        <v>3609000</v>
      </c>
      <c r="H452" s="73">
        <f t="shared" si="36"/>
        <v>0</v>
      </c>
      <c r="I452" s="72"/>
    </row>
    <row r="453" spans="1:9" ht="15.75" x14ac:dyDescent="0.3">
      <c r="A453" s="93">
        <v>2</v>
      </c>
      <c r="B453" s="93">
        <v>3</v>
      </c>
      <c r="C453" s="93">
        <v>2</v>
      </c>
      <c r="D453" s="93"/>
      <c r="E453" s="101" t="str">
        <f>[1]MASTER!A67</f>
        <v>3.PEMBINAAN MASYARAKAT</v>
      </c>
      <c r="F453" s="137">
        <f>'Lamp I'!G454</f>
        <v>850000</v>
      </c>
      <c r="G453" s="68">
        <f t="shared" si="32"/>
        <v>850000</v>
      </c>
      <c r="H453" s="73">
        <f t="shared" si="36"/>
        <v>0</v>
      </c>
      <c r="I453" s="72"/>
    </row>
    <row r="454" spans="1:9" ht="15.75" x14ac:dyDescent="0.3">
      <c r="A454" s="93">
        <v>2</v>
      </c>
      <c r="B454" s="93">
        <v>3</v>
      </c>
      <c r="C454" s="93">
        <v>2</v>
      </c>
      <c r="D454" s="93">
        <v>2</v>
      </c>
      <c r="E454" s="101" t="s">
        <v>178</v>
      </c>
      <c r="F454" s="137">
        <f>'Lamp I'!G455</f>
        <v>0</v>
      </c>
      <c r="G454" s="68">
        <f t="shared" si="32"/>
        <v>0</v>
      </c>
      <c r="H454" s="73">
        <f t="shared" si="36"/>
        <v>0</v>
      </c>
      <c r="I454" s="72"/>
    </row>
    <row r="455" spans="1:9" ht="15.75" x14ac:dyDescent="0.3">
      <c r="A455" s="93"/>
      <c r="B455" s="93"/>
      <c r="C455" s="93"/>
      <c r="D455" s="93"/>
      <c r="E455" s="103" t="s">
        <v>179</v>
      </c>
      <c r="F455" s="137">
        <f>'Lamp I'!G456</f>
        <v>600000</v>
      </c>
      <c r="G455" s="68">
        <f t="shared" si="32"/>
        <v>600000</v>
      </c>
      <c r="H455" s="73"/>
      <c r="I455" s="72"/>
    </row>
    <row r="456" spans="1:9" ht="15.75" x14ac:dyDescent="0.3">
      <c r="A456" s="93"/>
      <c r="B456" s="93"/>
      <c r="C456" s="93"/>
      <c r="D456" s="93"/>
      <c r="E456" s="103" t="s">
        <v>150</v>
      </c>
      <c r="F456" s="137">
        <f>'Lamp I'!G457</f>
        <v>210000</v>
      </c>
      <c r="G456" s="68">
        <f t="shared" si="32"/>
        <v>210000</v>
      </c>
      <c r="H456" s="73">
        <f t="shared" ref="H456:H468" si="37">G456-F456</f>
        <v>0</v>
      </c>
      <c r="I456" s="72"/>
    </row>
    <row r="457" spans="1:9" ht="15.75" x14ac:dyDescent="0.3">
      <c r="A457" s="93"/>
      <c r="B457" s="93"/>
      <c r="C457" s="93"/>
      <c r="D457" s="93"/>
      <c r="E457" s="103" t="s">
        <v>157</v>
      </c>
      <c r="F457" s="137">
        <f>'Lamp I'!G458</f>
        <v>40000</v>
      </c>
      <c r="G457" s="68">
        <f t="shared" si="32"/>
        <v>40000</v>
      </c>
      <c r="H457" s="73">
        <f t="shared" si="37"/>
        <v>0</v>
      </c>
      <c r="I457" s="72"/>
    </row>
    <row r="458" spans="1:9" ht="15.75" x14ac:dyDescent="0.3">
      <c r="A458" s="93"/>
      <c r="B458" s="93"/>
      <c r="C458" s="93"/>
      <c r="D458" s="93"/>
      <c r="E458" s="101" t="s">
        <v>294</v>
      </c>
      <c r="F458" s="137">
        <f>'Lamp I'!G459</f>
        <v>0</v>
      </c>
      <c r="G458" s="68">
        <f t="shared" si="32"/>
        <v>0</v>
      </c>
      <c r="H458" s="73">
        <f t="shared" si="37"/>
        <v>0</v>
      </c>
      <c r="I458" s="72"/>
    </row>
    <row r="459" spans="1:9" ht="15.75" x14ac:dyDescent="0.3">
      <c r="A459" s="93">
        <v>2</v>
      </c>
      <c r="B459" s="93">
        <v>3</v>
      </c>
      <c r="C459" s="93">
        <v>3</v>
      </c>
      <c r="D459" s="93"/>
      <c r="E459" s="103" t="str">
        <f>[1]MASTER!A68</f>
        <v>Pembinaan PPKBD</v>
      </c>
      <c r="F459" s="137">
        <f>'Lamp I'!G460</f>
        <v>2759000</v>
      </c>
      <c r="G459" s="68">
        <f t="shared" si="32"/>
        <v>2759000</v>
      </c>
      <c r="H459" s="73">
        <f t="shared" si="37"/>
        <v>0</v>
      </c>
      <c r="I459" s="72"/>
    </row>
    <row r="460" spans="1:9" ht="15.75" x14ac:dyDescent="0.3">
      <c r="A460" s="93">
        <v>2</v>
      </c>
      <c r="B460" s="93">
        <v>3</v>
      </c>
      <c r="C460" s="93">
        <v>3</v>
      </c>
      <c r="D460" s="93">
        <v>2</v>
      </c>
      <c r="E460" s="103" t="s">
        <v>12</v>
      </c>
      <c r="F460" s="137">
        <f>'Lamp I'!G461</f>
        <v>0</v>
      </c>
      <c r="G460" s="68">
        <f t="shared" si="32"/>
        <v>0</v>
      </c>
      <c r="H460" s="73">
        <f t="shared" si="37"/>
        <v>0</v>
      </c>
      <c r="I460" s="72"/>
    </row>
    <row r="461" spans="1:9" ht="15.75" x14ac:dyDescent="0.3">
      <c r="A461" s="93"/>
      <c r="B461" s="93"/>
      <c r="C461" s="93"/>
      <c r="D461" s="93"/>
      <c r="E461" s="103" t="s">
        <v>318</v>
      </c>
      <c r="F461" s="137">
        <f>'Lamp I'!G462</f>
        <v>2650000</v>
      </c>
      <c r="G461" s="68">
        <f t="shared" si="32"/>
        <v>2650000</v>
      </c>
      <c r="H461" s="73">
        <f t="shared" si="37"/>
        <v>0</v>
      </c>
      <c r="I461" s="72"/>
    </row>
    <row r="462" spans="1:9" ht="15.75" x14ac:dyDescent="0.3">
      <c r="A462" s="93"/>
      <c r="B462" s="93"/>
      <c r="C462" s="93"/>
      <c r="D462" s="93"/>
      <c r="E462" s="103" t="s">
        <v>158</v>
      </c>
      <c r="F462" s="137">
        <f>'Lamp I'!G463</f>
        <v>50000</v>
      </c>
      <c r="G462" s="68">
        <f t="shared" si="32"/>
        <v>50000</v>
      </c>
      <c r="H462" s="73">
        <f t="shared" si="37"/>
        <v>0</v>
      </c>
      <c r="I462" s="72"/>
    </row>
    <row r="463" spans="1:9" ht="15.75" x14ac:dyDescent="0.3">
      <c r="A463" s="93"/>
      <c r="B463" s="93"/>
      <c r="C463" s="93"/>
      <c r="D463" s="93"/>
      <c r="E463" s="103" t="s">
        <v>157</v>
      </c>
      <c r="F463" s="137">
        <f>'Lamp I'!G464</f>
        <v>59000</v>
      </c>
      <c r="G463" s="68">
        <f t="shared" si="32"/>
        <v>59000</v>
      </c>
      <c r="H463" s="73">
        <f t="shared" si="37"/>
        <v>0</v>
      </c>
      <c r="I463" s="72"/>
    </row>
    <row r="464" spans="1:9" ht="15.75" x14ac:dyDescent="0.3">
      <c r="A464" s="93"/>
      <c r="B464" s="93"/>
      <c r="C464" s="93"/>
      <c r="D464" s="93"/>
      <c r="E464" s="103"/>
      <c r="F464" s="137">
        <f>'Lamp I'!G465</f>
        <v>0</v>
      </c>
      <c r="G464" s="68">
        <f t="shared" si="32"/>
        <v>0</v>
      </c>
      <c r="H464" s="73">
        <f t="shared" si="37"/>
        <v>0</v>
      </c>
      <c r="I464" s="72"/>
    </row>
    <row r="465" spans="1:9" ht="15.75" x14ac:dyDescent="0.3">
      <c r="A465" s="96">
        <v>2</v>
      </c>
      <c r="B465" s="96">
        <v>4</v>
      </c>
      <c r="C465" s="93"/>
      <c r="D465" s="93"/>
      <c r="E465" s="104" t="s">
        <v>319</v>
      </c>
      <c r="F465" s="137">
        <f>'Lamp I'!G466</f>
        <v>153710000</v>
      </c>
      <c r="G465" s="68">
        <f t="shared" ref="G465:G528" si="38">F465</f>
        <v>153710000</v>
      </c>
      <c r="H465" s="73">
        <f t="shared" si="37"/>
        <v>0</v>
      </c>
      <c r="I465" s="72"/>
    </row>
    <row r="466" spans="1:9" ht="15.75" x14ac:dyDescent="0.3">
      <c r="A466" s="93">
        <v>2</v>
      </c>
      <c r="B466" s="93">
        <v>4</v>
      </c>
      <c r="C466" s="93">
        <v>1</v>
      </c>
      <c r="D466" s="93"/>
      <c r="E466" s="108" t="str">
        <f>[1]MASTER!A71</f>
        <v>4.PEMBERDAYAAN MASYARAKAT</v>
      </c>
      <c r="F466" s="137">
        <f>'Lamp I'!G467</f>
        <v>30000000</v>
      </c>
      <c r="G466" s="68">
        <f t="shared" si="38"/>
        <v>30000000</v>
      </c>
      <c r="H466" s="73">
        <f t="shared" si="37"/>
        <v>0</v>
      </c>
      <c r="I466" s="72"/>
    </row>
    <row r="467" spans="1:9" ht="15.75" x14ac:dyDescent="0.3">
      <c r="A467" s="93">
        <v>2</v>
      </c>
      <c r="B467" s="93">
        <v>4</v>
      </c>
      <c r="C467" s="93">
        <v>1</v>
      </c>
      <c r="D467" s="93">
        <v>2</v>
      </c>
      <c r="E467" s="103" t="s">
        <v>12</v>
      </c>
      <c r="F467" s="137">
        <f>'Lamp I'!G468</f>
        <v>0</v>
      </c>
      <c r="G467" s="68">
        <f t="shared" si="38"/>
        <v>0</v>
      </c>
      <c r="H467" s="73">
        <f t="shared" si="37"/>
        <v>0</v>
      </c>
      <c r="I467" s="72"/>
    </row>
    <row r="468" spans="1:9" ht="15.75" x14ac:dyDescent="0.3">
      <c r="A468" s="93"/>
      <c r="B468" s="93"/>
      <c r="C468" s="93"/>
      <c r="D468" s="93"/>
      <c r="E468" s="103" t="s">
        <v>320</v>
      </c>
      <c r="F468" s="137">
        <f>'Lamp I'!G469</f>
        <v>15000000</v>
      </c>
      <c r="G468" s="68">
        <f t="shared" si="38"/>
        <v>15000000</v>
      </c>
      <c r="H468" s="73">
        <f t="shared" si="37"/>
        <v>0</v>
      </c>
      <c r="I468" s="72"/>
    </row>
    <row r="469" spans="1:9" ht="15.75" x14ac:dyDescent="0.3">
      <c r="A469" s="93"/>
      <c r="B469" s="93"/>
      <c r="C469" s="93"/>
      <c r="D469" s="93"/>
      <c r="E469" s="103" t="s">
        <v>321</v>
      </c>
      <c r="F469" s="137">
        <f>'Lamp I'!G470</f>
        <v>13500000</v>
      </c>
      <c r="G469" s="68">
        <f t="shared" si="38"/>
        <v>13500000</v>
      </c>
      <c r="H469" s="73"/>
      <c r="I469" s="72"/>
    </row>
    <row r="470" spans="1:9" ht="30" customHeight="1" x14ac:dyDescent="0.3">
      <c r="A470" s="93"/>
      <c r="B470" s="93"/>
      <c r="C470" s="93"/>
      <c r="D470" s="93"/>
      <c r="E470" s="103" t="s">
        <v>322</v>
      </c>
      <c r="F470" s="137">
        <f>'Lamp I'!G471</f>
        <v>900000</v>
      </c>
      <c r="G470" s="68">
        <f t="shared" si="38"/>
        <v>900000</v>
      </c>
      <c r="H470" s="73">
        <f t="shared" ref="H470:H476" si="39">G470-F470</f>
        <v>0</v>
      </c>
      <c r="I470" s="72"/>
    </row>
    <row r="471" spans="1:9" ht="15.75" x14ac:dyDescent="0.3">
      <c r="A471" s="93"/>
      <c r="B471" s="93"/>
      <c r="C471" s="93"/>
      <c r="D471" s="93"/>
      <c r="E471" s="103" t="s">
        <v>150</v>
      </c>
      <c r="F471" s="137">
        <f>'Lamp I'!G472</f>
        <v>300000</v>
      </c>
      <c r="G471" s="68">
        <f t="shared" si="38"/>
        <v>300000</v>
      </c>
      <c r="H471" s="73">
        <f t="shared" si="39"/>
        <v>0</v>
      </c>
      <c r="I471" s="72"/>
    </row>
    <row r="472" spans="1:9" ht="15.75" x14ac:dyDescent="0.3">
      <c r="A472" s="93"/>
      <c r="B472" s="93"/>
      <c r="C472" s="93"/>
      <c r="D472" s="93"/>
      <c r="E472" s="103" t="s">
        <v>157</v>
      </c>
      <c r="F472" s="137">
        <f>'Lamp I'!G473</f>
        <v>300000</v>
      </c>
      <c r="G472" s="68">
        <f t="shared" si="38"/>
        <v>300000</v>
      </c>
      <c r="H472" s="73">
        <f t="shared" si="39"/>
        <v>0</v>
      </c>
      <c r="I472" s="72"/>
    </row>
    <row r="473" spans="1:9" ht="15.75" x14ac:dyDescent="0.3">
      <c r="A473" s="93"/>
      <c r="B473" s="93"/>
      <c r="C473" s="93"/>
      <c r="D473" s="93"/>
      <c r="E473" s="103" t="s">
        <v>323</v>
      </c>
      <c r="F473" s="137">
        <f>'Lamp I'!G474</f>
        <v>6000000</v>
      </c>
      <c r="G473" s="68">
        <f t="shared" si="38"/>
        <v>6000000</v>
      </c>
      <c r="H473" s="73">
        <f t="shared" si="39"/>
        <v>0</v>
      </c>
      <c r="I473" s="72"/>
    </row>
    <row r="474" spans="1:9" ht="15.75" x14ac:dyDescent="0.3">
      <c r="A474" s="93">
        <v>2</v>
      </c>
      <c r="B474" s="93">
        <v>4</v>
      </c>
      <c r="C474" s="93">
        <v>1</v>
      </c>
      <c r="D474" s="93">
        <v>3</v>
      </c>
      <c r="E474" s="103" t="s">
        <v>13</v>
      </c>
      <c r="F474" s="137">
        <f>'Lamp I'!G475</f>
        <v>0</v>
      </c>
      <c r="G474" s="68">
        <f t="shared" si="38"/>
        <v>0</v>
      </c>
      <c r="H474" s="73">
        <f t="shared" si="39"/>
        <v>0</v>
      </c>
      <c r="I474" s="72"/>
    </row>
    <row r="475" spans="1:9" ht="15.75" x14ac:dyDescent="0.3">
      <c r="A475" s="93"/>
      <c r="B475" s="93"/>
      <c r="C475" s="93"/>
      <c r="D475" s="93"/>
      <c r="E475" s="103"/>
      <c r="F475" s="137">
        <f>'Lamp I'!G476</f>
        <v>0</v>
      </c>
      <c r="G475" s="68">
        <f t="shared" si="38"/>
        <v>0</v>
      </c>
      <c r="H475" s="73">
        <f t="shared" si="39"/>
        <v>0</v>
      </c>
      <c r="I475" s="72"/>
    </row>
    <row r="476" spans="1:9" ht="15.75" x14ac:dyDescent="0.3">
      <c r="A476" s="93">
        <v>2</v>
      </c>
      <c r="B476" s="93">
        <v>4</v>
      </c>
      <c r="C476" s="93">
        <v>2</v>
      </c>
      <c r="D476" s="93"/>
      <c r="E476" s="108" t="str">
        <f>[1]MASTER!A72</f>
        <v>Peningkatan Kapasitas POSYANDU</v>
      </c>
      <c r="F476" s="137">
        <f>'Lamp I'!G477</f>
        <v>5000000</v>
      </c>
      <c r="G476" s="68">
        <f t="shared" si="38"/>
        <v>5000000</v>
      </c>
      <c r="H476" s="73">
        <f t="shared" si="39"/>
        <v>0</v>
      </c>
      <c r="I476" s="72"/>
    </row>
    <row r="477" spans="1:9" ht="15.75" x14ac:dyDescent="0.3">
      <c r="A477" s="93">
        <v>2</v>
      </c>
      <c r="B477" s="93">
        <v>4</v>
      </c>
      <c r="C477" s="93">
        <v>2</v>
      </c>
      <c r="D477" s="93">
        <v>2</v>
      </c>
      <c r="E477" s="103" t="s">
        <v>12</v>
      </c>
      <c r="F477" s="137">
        <f>'Lamp I'!G478</f>
        <v>0</v>
      </c>
      <c r="G477" s="68">
        <f t="shared" si="38"/>
        <v>0</v>
      </c>
      <c r="H477" s="73"/>
      <c r="I477" s="72"/>
    </row>
    <row r="478" spans="1:9" ht="15.75" x14ac:dyDescent="0.3">
      <c r="A478" s="93"/>
      <c r="B478" s="93"/>
      <c r="C478" s="93"/>
      <c r="D478" s="93"/>
      <c r="E478" s="103" t="s">
        <v>179</v>
      </c>
      <c r="F478" s="137">
        <f>'Lamp I'!G479</f>
        <v>4000000</v>
      </c>
      <c r="G478" s="68">
        <f t="shared" si="38"/>
        <v>4000000</v>
      </c>
      <c r="H478" s="73">
        <f>F478-G478</f>
        <v>0</v>
      </c>
      <c r="I478" s="72"/>
    </row>
    <row r="479" spans="1:9" ht="30" customHeight="1" x14ac:dyDescent="0.3">
      <c r="A479" s="93"/>
      <c r="B479" s="93"/>
      <c r="C479" s="93"/>
      <c r="D479" s="93"/>
      <c r="E479" s="103" t="s">
        <v>151</v>
      </c>
      <c r="F479" s="137">
        <f>'Lamp I'!G480</f>
        <v>500000</v>
      </c>
      <c r="G479" s="68">
        <f t="shared" si="38"/>
        <v>500000</v>
      </c>
      <c r="H479" s="73">
        <f t="shared" ref="H479:H485" si="40">G479-F479</f>
        <v>0</v>
      </c>
      <c r="I479" s="72"/>
    </row>
    <row r="480" spans="1:9" ht="15.75" x14ac:dyDescent="0.3">
      <c r="A480" s="93"/>
      <c r="B480" s="93"/>
      <c r="C480" s="93"/>
      <c r="D480" s="93"/>
      <c r="E480" s="103" t="s">
        <v>150</v>
      </c>
      <c r="F480" s="137">
        <f>'Lamp I'!G481</f>
        <v>400000</v>
      </c>
      <c r="G480" s="68">
        <f t="shared" si="38"/>
        <v>400000</v>
      </c>
      <c r="H480" s="73">
        <f t="shared" si="40"/>
        <v>0</v>
      </c>
      <c r="I480" s="72"/>
    </row>
    <row r="481" spans="1:9" ht="15.75" x14ac:dyDescent="0.3">
      <c r="A481" s="93"/>
      <c r="B481" s="93"/>
      <c r="C481" s="93"/>
      <c r="D481" s="93"/>
      <c r="E481" s="103" t="s">
        <v>157</v>
      </c>
      <c r="F481" s="137">
        <f>'Lamp I'!G482</f>
        <v>100000</v>
      </c>
      <c r="G481" s="68">
        <f t="shared" si="38"/>
        <v>100000</v>
      </c>
      <c r="H481" s="73">
        <f t="shared" si="40"/>
        <v>0</v>
      </c>
      <c r="I481" s="72"/>
    </row>
    <row r="482" spans="1:9" ht="15.75" x14ac:dyDescent="0.3">
      <c r="A482" s="93"/>
      <c r="B482" s="93"/>
      <c r="C482" s="93"/>
      <c r="D482" s="93"/>
      <c r="E482" s="103"/>
      <c r="F482" s="137">
        <f>'Lamp I'!G483</f>
        <v>0</v>
      </c>
      <c r="G482" s="68">
        <f t="shared" si="38"/>
        <v>0</v>
      </c>
      <c r="H482" s="73">
        <f t="shared" si="40"/>
        <v>0</v>
      </c>
      <c r="I482" s="72"/>
    </row>
    <row r="483" spans="1:9" ht="15.75" x14ac:dyDescent="0.3">
      <c r="A483" s="93">
        <v>2</v>
      </c>
      <c r="B483" s="93">
        <v>4</v>
      </c>
      <c r="C483" s="93">
        <v>3</v>
      </c>
      <c r="D483" s="93"/>
      <c r="E483" s="106" t="str">
        <f>[1]MASTER!A73</f>
        <v>Peningkatan Kapasitas GAPOKTAN</v>
      </c>
      <c r="F483" s="137">
        <f>'Lamp I'!G484</f>
        <v>21500000</v>
      </c>
      <c r="G483" s="68">
        <f t="shared" si="38"/>
        <v>21500000</v>
      </c>
      <c r="H483" s="73">
        <f t="shared" si="40"/>
        <v>0</v>
      </c>
      <c r="I483" s="72"/>
    </row>
    <row r="484" spans="1:9" ht="15.75" x14ac:dyDescent="0.3">
      <c r="A484" s="93">
        <v>2</v>
      </c>
      <c r="B484" s="93">
        <v>4</v>
      </c>
      <c r="C484" s="93">
        <v>3</v>
      </c>
      <c r="D484" s="93">
        <v>2</v>
      </c>
      <c r="E484" s="101" t="s">
        <v>12</v>
      </c>
      <c r="F484" s="137">
        <f>'Lamp I'!G485</f>
        <v>0</v>
      </c>
      <c r="G484" s="68">
        <f t="shared" si="38"/>
        <v>0</v>
      </c>
      <c r="H484" s="73">
        <f t="shared" si="40"/>
        <v>0</v>
      </c>
      <c r="I484" s="72"/>
    </row>
    <row r="485" spans="1:9" ht="15.75" x14ac:dyDescent="0.3">
      <c r="A485" s="93"/>
      <c r="B485" s="93"/>
      <c r="C485" s="93"/>
      <c r="D485" s="93"/>
      <c r="E485" s="103" t="s">
        <v>324</v>
      </c>
      <c r="F485" s="137">
        <f>'Lamp I'!G486</f>
        <v>1500000</v>
      </c>
      <c r="G485" s="68">
        <f t="shared" si="38"/>
        <v>1500000</v>
      </c>
      <c r="H485" s="73">
        <f t="shared" si="40"/>
        <v>0</v>
      </c>
      <c r="I485" s="72"/>
    </row>
    <row r="486" spans="1:9" ht="15.75" x14ac:dyDescent="0.3">
      <c r="A486" s="93"/>
      <c r="B486" s="93"/>
      <c r="C486" s="93"/>
      <c r="D486" s="93"/>
      <c r="E486" s="103" t="s">
        <v>325</v>
      </c>
      <c r="F486" s="137">
        <f>'Lamp I'!G487</f>
        <v>3000000</v>
      </c>
      <c r="G486" s="68">
        <f t="shared" si="38"/>
        <v>3000000</v>
      </c>
      <c r="H486" s="73"/>
      <c r="I486" s="72"/>
    </row>
    <row r="487" spans="1:9" ht="15.75" x14ac:dyDescent="0.3">
      <c r="A487" s="93"/>
      <c r="B487" s="93"/>
      <c r="C487" s="93"/>
      <c r="D487" s="93"/>
      <c r="E487" s="103" t="s">
        <v>326</v>
      </c>
      <c r="F487" s="137">
        <f>'Lamp I'!G488</f>
        <v>3450000</v>
      </c>
      <c r="G487" s="68">
        <f t="shared" si="38"/>
        <v>3450000</v>
      </c>
      <c r="H487" s="73">
        <f t="shared" ref="H487:H494" si="41">G487-F487</f>
        <v>0</v>
      </c>
      <c r="I487" s="72"/>
    </row>
    <row r="488" spans="1:9" ht="15.75" x14ac:dyDescent="0.3">
      <c r="A488" s="93"/>
      <c r="B488" s="93"/>
      <c r="C488" s="93"/>
      <c r="D488" s="93"/>
      <c r="E488" s="103" t="s">
        <v>327</v>
      </c>
      <c r="F488" s="137">
        <f>'Lamp I'!G489</f>
        <v>4000000</v>
      </c>
      <c r="G488" s="68">
        <f t="shared" si="38"/>
        <v>4000000</v>
      </c>
      <c r="H488" s="73">
        <f t="shared" si="41"/>
        <v>0</v>
      </c>
      <c r="I488" s="72"/>
    </row>
    <row r="489" spans="1:9" ht="15.75" x14ac:dyDescent="0.3">
      <c r="A489" s="93"/>
      <c r="B489" s="93"/>
      <c r="C489" s="93"/>
      <c r="D489" s="93"/>
      <c r="E489" s="103" t="s">
        <v>328</v>
      </c>
      <c r="F489" s="137">
        <f>'Lamp I'!G490</f>
        <v>1050000</v>
      </c>
      <c r="G489" s="68">
        <f t="shared" si="38"/>
        <v>1050000</v>
      </c>
      <c r="H489" s="73">
        <f t="shared" si="41"/>
        <v>0</v>
      </c>
      <c r="I489" s="72"/>
    </row>
    <row r="490" spans="1:9" ht="15.75" x14ac:dyDescent="0.3">
      <c r="A490" s="93"/>
      <c r="B490" s="93"/>
      <c r="C490" s="93"/>
      <c r="D490" s="93"/>
      <c r="E490" s="103" t="s">
        <v>329</v>
      </c>
      <c r="F490" s="137">
        <f>'Lamp I'!G491</f>
        <v>3500000</v>
      </c>
      <c r="G490" s="68">
        <f t="shared" si="38"/>
        <v>3500000</v>
      </c>
      <c r="H490" s="73">
        <f t="shared" si="41"/>
        <v>0</v>
      </c>
      <c r="I490" s="72"/>
    </row>
    <row r="491" spans="1:9" ht="15.75" x14ac:dyDescent="0.3">
      <c r="A491" s="93">
        <v>2</v>
      </c>
      <c r="B491" s="93">
        <v>4</v>
      </c>
      <c r="C491" s="93">
        <v>3</v>
      </c>
      <c r="D491" s="93">
        <v>3</v>
      </c>
      <c r="E491" s="101" t="s">
        <v>13</v>
      </c>
      <c r="F491" s="137">
        <f>'Lamp I'!G492</f>
        <v>0</v>
      </c>
      <c r="G491" s="68">
        <f t="shared" si="38"/>
        <v>0</v>
      </c>
      <c r="H491" s="73">
        <f t="shared" si="41"/>
        <v>0</v>
      </c>
      <c r="I491" s="72"/>
    </row>
    <row r="492" spans="1:9" ht="15.75" x14ac:dyDescent="0.3">
      <c r="A492" s="93"/>
      <c r="B492" s="93"/>
      <c r="C492" s="93"/>
      <c r="D492" s="93"/>
      <c r="E492" s="103" t="s">
        <v>220</v>
      </c>
      <c r="F492" s="137">
        <f>'Lamp I'!G493</f>
        <v>5000000</v>
      </c>
      <c r="G492" s="68">
        <f t="shared" si="38"/>
        <v>5000000</v>
      </c>
      <c r="H492" s="73">
        <f t="shared" si="41"/>
        <v>0</v>
      </c>
      <c r="I492" s="72"/>
    </row>
    <row r="493" spans="1:9" ht="15.75" x14ac:dyDescent="0.3">
      <c r="A493" s="93"/>
      <c r="B493" s="93"/>
      <c r="C493" s="93"/>
      <c r="D493" s="93"/>
      <c r="E493" s="103"/>
      <c r="F493" s="137">
        <f>'Lamp I'!G494</f>
        <v>0</v>
      </c>
      <c r="G493" s="68">
        <f t="shared" si="38"/>
        <v>0</v>
      </c>
      <c r="H493" s="73">
        <f t="shared" si="41"/>
        <v>0</v>
      </c>
      <c r="I493" s="72"/>
    </row>
    <row r="494" spans="1:9" ht="30" x14ac:dyDescent="0.3">
      <c r="A494" s="93">
        <v>2</v>
      </c>
      <c r="B494" s="93">
        <v>4</v>
      </c>
      <c r="C494" s="93">
        <v>4</v>
      </c>
      <c r="D494" s="93"/>
      <c r="E494" s="108" t="str">
        <f>[1]MASTER!A74</f>
        <v>Study Banding Perangkat dan Lembaga Desa</v>
      </c>
      <c r="F494" s="137">
        <f>'Lamp I'!G495</f>
        <v>20000000</v>
      </c>
      <c r="G494" s="68">
        <f t="shared" si="38"/>
        <v>20000000</v>
      </c>
      <c r="H494" s="73">
        <f t="shared" si="41"/>
        <v>0</v>
      </c>
      <c r="I494" s="72"/>
    </row>
    <row r="495" spans="1:9" ht="15.75" x14ac:dyDescent="0.3">
      <c r="A495" s="93">
        <v>2</v>
      </c>
      <c r="B495" s="93">
        <v>4</v>
      </c>
      <c r="C495" s="93">
        <v>4</v>
      </c>
      <c r="D495" s="93">
        <v>2</v>
      </c>
      <c r="E495" s="101" t="s">
        <v>12</v>
      </c>
      <c r="F495" s="137">
        <f>'Lamp I'!G496</f>
        <v>0</v>
      </c>
      <c r="G495" s="68">
        <f t="shared" si="38"/>
        <v>0</v>
      </c>
      <c r="H495" s="73"/>
      <c r="I495" s="72"/>
    </row>
    <row r="496" spans="1:9" ht="15.75" x14ac:dyDescent="0.3">
      <c r="A496" s="93"/>
      <c r="B496" s="93"/>
      <c r="C496" s="93"/>
      <c r="D496" s="93"/>
      <c r="E496" s="103" t="s">
        <v>330</v>
      </c>
      <c r="F496" s="137">
        <f>'Lamp I'!G497</f>
        <v>2000000</v>
      </c>
      <c r="G496" s="68">
        <f t="shared" si="38"/>
        <v>2000000</v>
      </c>
      <c r="H496" s="73">
        <f>G496-F496</f>
        <v>0</v>
      </c>
      <c r="I496" s="72"/>
    </row>
    <row r="497" spans="1:9" ht="15.75" x14ac:dyDescent="0.3">
      <c r="A497" s="93"/>
      <c r="B497" s="93"/>
      <c r="C497" s="93"/>
      <c r="D497" s="93"/>
      <c r="E497" s="103" t="s">
        <v>151</v>
      </c>
      <c r="F497" s="137">
        <f>'Lamp I'!G498</f>
        <v>3000000</v>
      </c>
      <c r="G497" s="68">
        <f t="shared" si="38"/>
        <v>3000000</v>
      </c>
      <c r="H497" s="73">
        <f>G497-F497</f>
        <v>0</v>
      </c>
      <c r="I497" s="72"/>
    </row>
    <row r="498" spans="1:9" ht="15.75" x14ac:dyDescent="0.3">
      <c r="A498" s="93"/>
      <c r="B498" s="93"/>
      <c r="C498" s="93"/>
      <c r="D498" s="93"/>
      <c r="E498" s="108" t="s">
        <v>331</v>
      </c>
      <c r="F498" s="137">
        <f>'Lamp I'!G499</f>
        <v>2500000</v>
      </c>
      <c r="G498" s="68">
        <f t="shared" si="38"/>
        <v>2500000</v>
      </c>
      <c r="H498" s="73">
        <f>G498-F498</f>
        <v>0</v>
      </c>
      <c r="I498" s="72"/>
    </row>
    <row r="499" spans="1:9" ht="15.75" x14ac:dyDescent="0.3">
      <c r="A499" s="93"/>
      <c r="B499" s="93"/>
      <c r="C499" s="93"/>
      <c r="D499" s="93"/>
      <c r="E499" s="108" t="s">
        <v>332</v>
      </c>
      <c r="F499" s="137">
        <f>'Lamp I'!G500</f>
        <v>10000000</v>
      </c>
      <c r="G499" s="68">
        <f t="shared" si="38"/>
        <v>10000000</v>
      </c>
      <c r="H499" s="73">
        <f>G499-F499</f>
        <v>0</v>
      </c>
      <c r="I499" s="72"/>
    </row>
    <row r="500" spans="1:9" ht="15.75" x14ac:dyDescent="0.3">
      <c r="A500" s="93"/>
      <c r="B500" s="93"/>
      <c r="C500" s="93"/>
      <c r="D500" s="93"/>
      <c r="E500" s="103" t="s">
        <v>333</v>
      </c>
      <c r="F500" s="137">
        <f>'Lamp I'!G501</f>
        <v>2000000</v>
      </c>
      <c r="G500" s="68">
        <f t="shared" si="38"/>
        <v>2000000</v>
      </c>
      <c r="H500" s="73">
        <f>G500-F500</f>
        <v>0</v>
      </c>
      <c r="I500" s="72"/>
    </row>
    <row r="501" spans="1:9" ht="15.75" x14ac:dyDescent="0.3">
      <c r="A501" s="93"/>
      <c r="B501" s="93"/>
      <c r="C501" s="93"/>
      <c r="D501" s="93"/>
      <c r="E501" s="103" t="s">
        <v>334</v>
      </c>
      <c r="F501" s="137">
        <f>'Lamp I'!G502</f>
        <v>500000</v>
      </c>
      <c r="G501" s="68">
        <f t="shared" si="38"/>
        <v>500000</v>
      </c>
      <c r="H501" s="73"/>
      <c r="I501" s="72"/>
    </row>
    <row r="502" spans="1:9" ht="15.75" x14ac:dyDescent="0.3">
      <c r="A502" s="93"/>
      <c r="B502" s="93"/>
      <c r="C502" s="93"/>
      <c r="D502" s="93"/>
      <c r="E502" s="103"/>
      <c r="F502" s="137">
        <f>'Lamp I'!G503</f>
        <v>0</v>
      </c>
      <c r="G502" s="68">
        <f t="shared" si="38"/>
        <v>0</v>
      </c>
      <c r="H502" s="73">
        <f t="shared" ref="H502:H509" si="42">G502-F502</f>
        <v>0</v>
      </c>
      <c r="I502" s="72"/>
    </row>
    <row r="503" spans="1:9" ht="30" x14ac:dyDescent="0.3">
      <c r="A503" s="93">
        <v>2</v>
      </c>
      <c r="B503" s="93">
        <v>4</v>
      </c>
      <c r="C503" s="93">
        <v>5</v>
      </c>
      <c r="D503" s="93"/>
      <c r="E503" s="108" t="str">
        <f>[1]MASTER!A75</f>
        <v>Peringatan Hari Besar Nasional dan Agama</v>
      </c>
      <c r="F503" s="137">
        <f>'Lamp I'!G504</f>
        <v>16000000</v>
      </c>
      <c r="G503" s="68">
        <f t="shared" si="38"/>
        <v>16000000</v>
      </c>
      <c r="H503" s="73">
        <f t="shared" si="42"/>
        <v>0</v>
      </c>
      <c r="I503" s="72"/>
    </row>
    <row r="504" spans="1:9" ht="15.75" x14ac:dyDescent="0.3">
      <c r="A504" s="93">
        <v>2</v>
      </c>
      <c r="B504" s="93">
        <v>4</v>
      </c>
      <c r="C504" s="93">
        <v>5</v>
      </c>
      <c r="D504" s="93">
        <v>2</v>
      </c>
      <c r="E504" s="102" t="s">
        <v>12</v>
      </c>
      <c r="F504" s="137">
        <f>'Lamp I'!G505</f>
        <v>0</v>
      </c>
      <c r="G504" s="68">
        <f t="shared" si="38"/>
        <v>0</v>
      </c>
      <c r="H504" s="73">
        <f t="shared" si="42"/>
        <v>0</v>
      </c>
      <c r="I504" s="72"/>
    </row>
    <row r="505" spans="1:9" ht="15.75" x14ac:dyDescent="0.3">
      <c r="A505" s="93"/>
      <c r="B505" s="93"/>
      <c r="C505" s="93"/>
      <c r="D505" s="93"/>
      <c r="E505" s="108" t="s">
        <v>175</v>
      </c>
      <c r="F505" s="137">
        <f>'Lamp I'!G506</f>
        <v>500000</v>
      </c>
      <c r="G505" s="68">
        <f t="shared" si="38"/>
        <v>500000</v>
      </c>
      <c r="H505" s="73">
        <f t="shared" si="42"/>
        <v>0</v>
      </c>
      <c r="I505" s="72"/>
    </row>
    <row r="506" spans="1:9" ht="15.75" x14ac:dyDescent="0.3">
      <c r="A506" s="93"/>
      <c r="B506" s="93"/>
      <c r="C506" s="93"/>
      <c r="D506" s="93"/>
      <c r="E506" s="108" t="s">
        <v>176</v>
      </c>
      <c r="F506" s="137">
        <f>'Lamp I'!G507</f>
        <v>850000</v>
      </c>
      <c r="G506" s="68">
        <f t="shared" si="38"/>
        <v>850000</v>
      </c>
      <c r="H506" s="73">
        <f t="shared" si="42"/>
        <v>0</v>
      </c>
      <c r="I506" s="72"/>
    </row>
    <row r="507" spans="1:9" ht="15.75" x14ac:dyDescent="0.3">
      <c r="A507" s="93"/>
      <c r="B507" s="93"/>
      <c r="C507" s="93"/>
      <c r="D507" s="93"/>
      <c r="E507" s="103" t="s">
        <v>177</v>
      </c>
      <c r="F507" s="137">
        <f>'Lamp I'!G508</f>
        <v>1000000</v>
      </c>
      <c r="G507" s="68">
        <f t="shared" si="38"/>
        <v>1000000</v>
      </c>
      <c r="H507" s="73">
        <f t="shared" si="42"/>
        <v>0</v>
      </c>
      <c r="I507" s="72"/>
    </row>
    <row r="508" spans="1:9" ht="15.75" x14ac:dyDescent="0.3">
      <c r="A508" s="93"/>
      <c r="B508" s="93"/>
      <c r="C508" s="93"/>
      <c r="D508" s="93"/>
      <c r="E508" s="103" t="s">
        <v>157</v>
      </c>
      <c r="F508" s="137">
        <f>'Lamp I'!G509</f>
        <v>250000</v>
      </c>
      <c r="G508" s="68">
        <f t="shared" si="38"/>
        <v>250000</v>
      </c>
      <c r="H508" s="73">
        <f t="shared" si="42"/>
        <v>0</v>
      </c>
      <c r="I508" s="72"/>
    </row>
    <row r="509" spans="1:9" ht="15.75" x14ac:dyDescent="0.3">
      <c r="A509" s="93"/>
      <c r="B509" s="93"/>
      <c r="C509" s="93"/>
      <c r="D509" s="93"/>
      <c r="E509" s="103" t="s">
        <v>151</v>
      </c>
      <c r="F509" s="137">
        <f>'Lamp I'!G510</f>
        <v>450000</v>
      </c>
      <c r="G509" s="68">
        <f t="shared" si="38"/>
        <v>450000</v>
      </c>
      <c r="H509" s="73">
        <f t="shared" si="42"/>
        <v>0</v>
      </c>
      <c r="I509" s="72"/>
    </row>
    <row r="510" spans="1:9" ht="15.75" x14ac:dyDescent="0.3">
      <c r="A510" s="93"/>
      <c r="B510" s="93"/>
      <c r="C510" s="93"/>
      <c r="D510" s="93"/>
      <c r="E510" s="103" t="s">
        <v>158</v>
      </c>
      <c r="F510" s="137">
        <f>'Lamp I'!G511</f>
        <v>50000</v>
      </c>
      <c r="G510" s="68">
        <f t="shared" si="38"/>
        <v>50000</v>
      </c>
      <c r="H510" s="73"/>
      <c r="I510" s="72"/>
    </row>
    <row r="511" spans="1:9" ht="15.75" x14ac:dyDescent="0.3">
      <c r="A511" s="93">
        <v>2</v>
      </c>
      <c r="B511" s="93">
        <v>4</v>
      </c>
      <c r="C511" s="93">
        <v>5</v>
      </c>
      <c r="D511" s="93">
        <v>3</v>
      </c>
      <c r="E511" s="103" t="s">
        <v>13</v>
      </c>
      <c r="F511" s="137">
        <f>'Lamp I'!G512</f>
        <v>0</v>
      </c>
      <c r="G511" s="68">
        <f t="shared" si="38"/>
        <v>0</v>
      </c>
      <c r="H511" s="73">
        <f>F511-G511</f>
        <v>0</v>
      </c>
      <c r="I511" s="72"/>
    </row>
    <row r="512" spans="1:9" ht="15.75" x14ac:dyDescent="0.3">
      <c r="A512" s="93"/>
      <c r="B512" s="93"/>
      <c r="C512" s="93"/>
      <c r="D512" s="93"/>
      <c r="E512" s="103" t="s">
        <v>335</v>
      </c>
      <c r="F512" s="137">
        <f>'Lamp I'!G513</f>
        <v>12900000</v>
      </c>
      <c r="G512" s="68">
        <f t="shared" si="38"/>
        <v>12900000</v>
      </c>
      <c r="H512" s="73">
        <f t="shared" ref="H512:H514" si="43">F512-G512</f>
        <v>0</v>
      </c>
      <c r="I512" s="72"/>
    </row>
    <row r="513" spans="1:9" ht="15.75" x14ac:dyDescent="0.3">
      <c r="A513" s="93"/>
      <c r="B513" s="93"/>
      <c r="C513" s="93"/>
      <c r="D513" s="93"/>
      <c r="E513" s="103"/>
      <c r="F513" s="137">
        <f>'Lamp I'!G514</f>
        <v>0</v>
      </c>
      <c r="G513" s="68">
        <f t="shared" si="38"/>
        <v>0</v>
      </c>
      <c r="H513" s="73">
        <f t="shared" si="43"/>
        <v>0</v>
      </c>
      <c r="I513" s="72"/>
    </row>
    <row r="514" spans="1:9" ht="15.75" x14ac:dyDescent="0.3">
      <c r="A514" s="93">
        <v>2</v>
      </c>
      <c r="B514" s="93">
        <v>4</v>
      </c>
      <c r="C514" s="93">
        <v>6</v>
      </c>
      <c r="D514" s="93"/>
      <c r="E514" s="101" t="str">
        <f>[1]MASTER!A76</f>
        <v>Peningkatan Kapasitas Karang Taruna</v>
      </c>
      <c r="F514" s="137">
        <f>'Lamp I'!G515</f>
        <v>10000000</v>
      </c>
      <c r="G514" s="68">
        <f t="shared" si="38"/>
        <v>10000000</v>
      </c>
      <c r="H514" s="73">
        <f t="shared" si="43"/>
        <v>0</v>
      </c>
      <c r="I514" s="72"/>
    </row>
    <row r="515" spans="1:9" ht="15.75" x14ac:dyDescent="0.3">
      <c r="A515" s="93">
        <v>2</v>
      </c>
      <c r="B515" s="93">
        <v>4</v>
      </c>
      <c r="C515" s="93">
        <v>6</v>
      </c>
      <c r="D515" s="93">
        <v>2</v>
      </c>
      <c r="E515" s="101" t="s">
        <v>12</v>
      </c>
      <c r="F515" s="137">
        <f>'Lamp I'!G516</f>
        <v>0</v>
      </c>
      <c r="G515" s="68">
        <f t="shared" si="38"/>
        <v>0</v>
      </c>
      <c r="H515" s="73"/>
      <c r="I515" s="72"/>
    </row>
    <row r="516" spans="1:9" ht="30" customHeight="1" x14ac:dyDescent="0.3">
      <c r="A516" s="93"/>
      <c r="B516" s="93"/>
      <c r="C516" s="93"/>
      <c r="D516" s="93"/>
      <c r="E516" s="108" t="s">
        <v>175</v>
      </c>
      <c r="F516" s="137">
        <f>'Lamp I'!G517</f>
        <v>500000</v>
      </c>
      <c r="G516" s="68">
        <f t="shared" si="38"/>
        <v>500000</v>
      </c>
      <c r="H516" s="75">
        <f>F516-G516</f>
        <v>0</v>
      </c>
      <c r="I516" s="72"/>
    </row>
    <row r="517" spans="1:9" ht="15.75" x14ac:dyDescent="0.3">
      <c r="A517" s="93"/>
      <c r="B517" s="93"/>
      <c r="C517" s="93"/>
      <c r="D517" s="93"/>
      <c r="E517" s="108" t="s">
        <v>176</v>
      </c>
      <c r="F517" s="137">
        <f>'Lamp I'!G518</f>
        <v>850000</v>
      </c>
      <c r="G517" s="68">
        <f t="shared" si="38"/>
        <v>850000</v>
      </c>
      <c r="H517" s="73">
        <f t="shared" ref="H517:H524" si="44">F517-G517</f>
        <v>0</v>
      </c>
      <c r="I517" s="72"/>
    </row>
    <row r="518" spans="1:9" ht="15.75" x14ac:dyDescent="0.3">
      <c r="A518" s="93"/>
      <c r="B518" s="93"/>
      <c r="C518" s="93"/>
      <c r="D518" s="93"/>
      <c r="E518" s="103" t="s">
        <v>177</v>
      </c>
      <c r="F518" s="137">
        <f>'Lamp I'!G519</f>
        <v>750000</v>
      </c>
      <c r="G518" s="68">
        <f t="shared" si="38"/>
        <v>750000</v>
      </c>
      <c r="H518" s="73">
        <f t="shared" si="44"/>
        <v>0</v>
      </c>
      <c r="I518" s="72"/>
    </row>
    <row r="519" spans="1:9" ht="15.75" x14ac:dyDescent="0.3">
      <c r="A519" s="93"/>
      <c r="B519" s="93"/>
      <c r="C519" s="93"/>
      <c r="D519" s="93"/>
      <c r="E519" s="103" t="s">
        <v>157</v>
      </c>
      <c r="F519" s="137">
        <f>'Lamp I'!G520</f>
        <v>250000</v>
      </c>
      <c r="G519" s="68">
        <f t="shared" si="38"/>
        <v>250000</v>
      </c>
      <c r="H519" s="73">
        <f t="shared" si="44"/>
        <v>0</v>
      </c>
      <c r="I519" s="72"/>
    </row>
    <row r="520" spans="1:9" ht="15.75" x14ac:dyDescent="0.3">
      <c r="A520" s="93"/>
      <c r="B520" s="93"/>
      <c r="C520" s="93"/>
      <c r="D520" s="93"/>
      <c r="E520" s="103" t="s">
        <v>151</v>
      </c>
      <c r="F520" s="137">
        <f>'Lamp I'!G521</f>
        <v>750000</v>
      </c>
      <c r="G520" s="68">
        <f t="shared" si="38"/>
        <v>750000</v>
      </c>
      <c r="H520" s="73">
        <f t="shared" si="44"/>
        <v>0</v>
      </c>
      <c r="I520" s="72"/>
    </row>
    <row r="521" spans="1:9" ht="15.75" x14ac:dyDescent="0.3">
      <c r="A521" s="93"/>
      <c r="B521" s="93"/>
      <c r="C521" s="93"/>
      <c r="D521" s="93"/>
      <c r="E521" s="103" t="s">
        <v>158</v>
      </c>
      <c r="F521" s="137">
        <f>'Lamp I'!G522</f>
        <v>50000</v>
      </c>
      <c r="G521" s="68">
        <f t="shared" si="38"/>
        <v>50000</v>
      </c>
      <c r="H521" s="73">
        <f t="shared" si="44"/>
        <v>0</v>
      </c>
      <c r="I521" s="72"/>
    </row>
    <row r="522" spans="1:9" ht="15.75" x14ac:dyDescent="0.3">
      <c r="A522" s="93">
        <v>2</v>
      </c>
      <c r="B522" s="93">
        <v>4</v>
      </c>
      <c r="C522" s="93">
        <v>6</v>
      </c>
      <c r="D522" s="93">
        <v>3</v>
      </c>
      <c r="E522" s="103" t="s">
        <v>13</v>
      </c>
      <c r="F522" s="137">
        <f>'Lamp I'!G523</f>
        <v>0</v>
      </c>
      <c r="G522" s="68">
        <f t="shared" si="38"/>
        <v>0</v>
      </c>
      <c r="H522" s="73">
        <f t="shared" si="44"/>
        <v>0</v>
      </c>
      <c r="I522" s="72"/>
    </row>
    <row r="523" spans="1:9" ht="15.75" x14ac:dyDescent="0.3">
      <c r="A523" s="93"/>
      <c r="B523" s="93"/>
      <c r="C523" s="93"/>
      <c r="D523" s="93"/>
      <c r="E523" s="103" t="s">
        <v>335</v>
      </c>
      <c r="F523" s="137">
        <f>'Lamp I'!G524</f>
        <v>6850000</v>
      </c>
      <c r="G523" s="68">
        <f t="shared" si="38"/>
        <v>6850000</v>
      </c>
      <c r="H523" s="73">
        <f t="shared" si="44"/>
        <v>0</v>
      </c>
      <c r="I523" s="72"/>
    </row>
    <row r="524" spans="1:9" ht="15.75" x14ac:dyDescent="0.3">
      <c r="A524" s="93"/>
      <c r="B524" s="93"/>
      <c r="C524" s="93"/>
      <c r="D524" s="93"/>
      <c r="E524" s="103"/>
      <c r="F524" s="137">
        <f>'Lamp I'!G525</f>
        <v>0</v>
      </c>
      <c r="G524" s="68">
        <f t="shared" si="38"/>
        <v>0</v>
      </c>
      <c r="H524" s="73">
        <f t="shared" si="44"/>
        <v>0</v>
      </c>
      <c r="I524" s="72"/>
    </row>
    <row r="525" spans="1:9" ht="15.75" x14ac:dyDescent="0.3">
      <c r="A525" s="93">
        <v>2</v>
      </c>
      <c r="B525" s="93">
        <v>4</v>
      </c>
      <c r="C525" s="93">
        <v>7</v>
      </c>
      <c r="D525" s="93"/>
      <c r="E525" s="101" t="str">
        <f>[1]MASTER!A77</f>
        <v>Peningkatan Kapasitas LINMAS</v>
      </c>
      <c r="F525" s="137">
        <f>'Lamp I'!G526</f>
        <v>20000000</v>
      </c>
      <c r="G525" s="68">
        <f t="shared" si="38"/>
        <v>20000000</v>
      </c>
      <c r="H525" s="73"/>
      <c r="I525" s="72"/>
    </row>
    <row r="526" spans="1:9" ht="15.75" x14ac:dyDescent="0.3">
      <c r="A526" s="93">
        <v>2</v>
      </c>
      <c r="B526" s="93">
        <v>4</v>
      </c>
      <c r="C526" s="93">
        <v>7</v>
      </c>
      <c r="D526" s="93">
        <v>2</v>
      </c>
      <c r="E526" s="101" t="s">
        <v>12</v>
      </c>
      <c r="F526" s="137">
        <f>'Lamp I'!G527</f>
        <v>0</v>
      </c>
      <c r="G526" s="68">
        <f t="shared" si="38"/>
        <v>0</v>
      </c>
      <c r="H526" s="73">
        <f t="shared" ref="H526:H534" si="45">G526-F526</f>
        <v>0</v>
      </c>
      <c r="I526" s="72"/>
    </row>
    <row r="527" spans="1:9" ht="15.75" x14ac:dyDescent="0.3">
      <c r="A527" s="93"/>
      <c r="B527" s="93"/>
      <c r="C527" s="93"/>
      <c r="D527" s="93"/>
      <c r="E527" s="103" t="s">
        <v>336</v>
      </c>
      <c r="F527" s="137">
        <f>'Lamp I'!G528</f>
        <v>9000000</v>
      </c>
      <c r="G527" s="68">
        <f t="shared" si="38"/>
        <v>9000000</v>
      </c>
      <c r="H527" s="73">
        <f t="shared" si="45"/>
        <v>0</v>
      </c>
      <c r="I527" s="72"/>
    </row>
    <row r="528" spans="1:9" ht="15.75" x14ac:dyDescent="0.3">
      <c r="A528" s="93"/>
      <c r="B528" s="93"/>
      <c r="C528" s="93"/>
      <c r="D528" s="93"/>
      <c r="E528" s="103" t="s">
        <v>157</v>
      </c>
      <c r="F528" s="137">
        <f>'Lamp I'!G529</f>
        <v>250000</v>
      </c>
      <c r="G528" s="68">
        <f t="shared" si="38"/>
        <v>250000</v>
      </c>
      <c r="H528" s="73">
        <f t="shared" si="45"/>
        <v>0</v>
      </c>
      <c r="I528" s="72"/>
    </row>
    <row r="529" spans="1:9" ht="15.75" x14ac:dyDescent="0.3">
      <c r="A529" s="93"/>
      <c r="B529" s="93"/>
      <c r="C529" s="93"/>
      <c r="D529" s="93"/>
      <c r="E529" s="103" t="s">
        <v>337</v>
      </c>
      <c r="F529" s="137">
        <f>'Lamp I'!G530</f>
        <v>800000</v>
      </c>
      <c r="G529" s="68">
        <f t="shared" ref="G529:G580" si="46">F529</f>
        <v>800000</v>
      </c>
      <c r="H529" s="73">
        <f t="shared" si="45"/>
        <v>0</v>
      </c>
      <c r="I529" s="72"/>
    </row>
    <row r="530" spans="1:9" ht="15.75" x14ac:dyDescent="0.3">
      <c r="A530" s="93"/>
      <c r="B530" s="93"/>
      <c r="C530" s="93"/>
      <c r="D530" s="93"/>
      <c r="E530" s="103" t="s">
        <v>150</v>
      </c>
      <c r="F530" s="137">
        <f>'Lamp I'!G531</f>
        <v>1500000</v>
      </c>
      <c r="G530" s="68">
        <f t="shared" si="46"/>
        <v>1500000</v>
      </c>
      <c r="H530" s="73">
        <f t="shared" si="45"/>
        <v>0</v>
      </c>
      <c r="I530" s="72"/>
    </row>
    <row r="531" spans="1:9" ht="15.75" x14ac:dyDescent="0.3">
      <c r="A531" s="93"/>
      <c r="B531" s="93"/>
      <c r="C531" s="93"/>
      <c r="D531" s="93"/>
      <c r="E531" s="108" t="s">
        <v>180</v>
      </c>
      <c r="F531" s="137">
        <f>'Lamp I'!G532</f>
        <v>2500000</v>
      </c>
      <c r="G531" s="68">
        <f t="shared" si="46"/>
        <v>2500000</v>
      </c>
      <c r="H531" s="73">
        <f t="shared" si="45"/>
        <v>0</v>
      </c>
      <c r="I531" s="72"/>
    </row>
    <row r="532" spans="1:9" ht="15.75" x14ac:dyDescent="0.3">
      <c r="A532" s="93">
        <v>2</v>
      </c>
      <c r="B532" s="93">
        <v>4</v>
      </c>
      <c r="C532" s="93">
        <v>7</v>
      </c>
      <c r="D532" s="93">
        <v>3</v>
      </c>
      <c r="E532" s="103" t="s">
        <v>13</v>
      </c>
      <c r="F532" s="137">
        <f>'Lamp I'!G533</f>
        <v>0</v>
      </c>
      <c r="G532" s="68">
        <f t="shared" si="46"/>
        <v>0</v>
      </c>
      <c r="H532" s="73">
        <f t="shared" si="45"/>
        <v>0</v>
      </c>
      <c r="I532" s="72"/>
    </row>
    <row r="533" spans="1:9" ht="15.75" x14ac:dyDescent="0.3">
      <c r="A533" s="93"/>
      <c r="B533" s="93"/>
      <c r="C533" s="93"/>
      <c r="D533" s="93"/>
      <c r="E533" s="103" t="s">
        <v>338</v>
      </c>
      <c r="F533" s="137">
        <f>'Lamp I'!G534</f>
        <v>2350000</v>
      </c>
      <c r="G533" s="68">
        <f t="shared" si="46"/>
        <v>2350000</v>
      </c>
      <c r="H533" s="73">
        <f t="shared" si="45"/>
        <v>0</v>
      </c>
      <c r="I533" s="72"/>
    </row>
    <row r="534" spans="1:9" ht="15.75" x14ac:dyDescent="0.3">
      <c r="A534" s="93"/>
      <c r="B534" s="93"/>
      <c r="C534" s="93"/>
      <c r="D534" s="93"/>
      <c r="E534" s="103" t="s">
        <v>339</v>
      </c>
      <c r="F534" s="137">
        <f>'Lamp I'!G535</f>
        <v>600000</v>
      </c>
      <c r="G534" s="68">
        <f t="shared" si="46"/>
        <v>600000</v>
      </c>
      <c r="H534" s="73">
        <f t="shared" si="45"/>
        <v>0</v>
      </c>
      <c r="I534" s="72"/>
    </row>
    <row r="535" spans="1:9" ht="15.75" x14ac:dyDescent="0.3">
      <c r="A535" s="93"/>
      <c r="B535" s="93"/>
      <c r="C535" s="93"/>
      <c r="D535" s="93"/>
      <c r="E535" s="103" t="s">
        <v>340</v>
      </c>
      <c r="F535" s="137">
        <f>'Lamp I'!G536</f>
        <v>1000000</v>
      </c>
      <c r="G535" s="68">
        <f t="shared" si="46"/>
        <v>1000000</v>
      </c>
      <c r="H535" s="73"/>
      <c r="I535" s="72"/>
    </row>
    <row r="536" spans="1:9" ht="15.75" x14ac:dyDescent="0.3">
      <c r="A536" s="93"/>
      <c r="B536" s="93"/>
      <c r="C536" s="93"/>
      <c r="D536" s="93"/>
      <c r="E536" s="103" t="s">
        <v>341</v>
      </c>
      <c r="F536" s="137">
        <f>'Lamp I'!G537</f>
        <v>2000000</v>
      </c>
      <c r="G536" s="68">
        <f t="shared" si="46"/>
        <v>2000000</v>
      </c>
      <c r="H536" s="73">
        <f t="shared" ref="H536:H549" si="47">G536-F536</f>
        <v>0</v>
      </c>
      <c r="I536" s="72"/>
    </row>
    <row r="537" spans="1:9" ht="15.75" x14ac:dyDescent="0.3">
      <c r="A537" s="93"/>
      <c r="B537" s="93"/>
      <c r="C537" s="93"/>
      <c r="D537" s="93"/>
      <c r="E537" s="103"/>
      <c r="F537" s="137">
        <f>'Lamp I'!G538</f>
        <v>0</v>
      </c>
      <c r="G537" s="68">
        <f t="shared" si="46"/>
        <v>0</v>
      </c>
      <c r="H537" s="73">
        <f t="shared" si="47"/>
        <v>0</v>
      </c>
      <c r="I537" s="72"/>
    </row>
    <row r="538" spans="1:9" ht="15.75" x14ac:dyDescent="0.3">
      <c r="A538" s="93">
        <v>2</v>
      </c>
      <c r="B538" s="93">
        <v>4</v>
      </c>
      <c r="C538" s="93">
        <v>8</v>
      </c>
      <c r="D538" s="126"/>
      <c r="E538" s="101" t="str">
        <f>[1]MASTER!A78</f>
        <v>Peningkatan Kapasitas PAUD</v>
      </c>
      <c r="F538" s="137">
        <f>'Lamp I'!G539</f>
        <v>15000000</v>
      </c>
      <c r="G538" s="68">
        <f t="shared" si="46"/>
        <v>15000000</v>
      </c>
      <c r="H538" s="73">
        <f t="shared" si="47"/>
        <v>0</v>
      </c>
      <c r="I538" s="72"/>
    </row>
    <row r="539" spans="1:9" ht="15.75" x14ac:dyDescent="0.3">
      <c r="A539" s="93">
        <v>2</v>
      </c>
      <c r="B539" s="93">
        <v>4</v>
      </c>
      <c r="C539" s="93">
        <v>8</v>
      </c>
      <c r="D539" s="93">
        <v>2</v>
      </c>
      <c r="E539" s="101" t="s">
        <v>12</v>
      </c>
      <c r="F539" s="137">
        <f>'Lamp I'!G540</f>
        <v>0</v>
      </c>
      <c r="G539" s="68">
        <f t="shared" si="46"/>
        <v>0</v>
      </c>
      <c r="H539" s="73">
        <f t="shared" si="47"/>
        <v>0</v>
      </c>
      <c r="I539" s="72"/>
    </row>
    <row r="540" spans="1:9" ht="15.75" x14ac:dyDescent="0.3">
      <c r="A540" s="93"/>
      <c r="B540" s="93"/>
      <c r="C540" s="93"/>
      <c r="D540" s="93"/>
      <c r="E540" s="103" t="s">
        <v>151</v>
      </c>
      <c r="F540" s="137">
        <f>'Lamp I'!G541</f>
        <v>4000000</v>
      </c>
      <c r="G540" s="68">
        <f t="shared" si="46"/>
        <v>4000000</v>
      </c>
      <c r="H540" s="73">
        <f t="shared" si="47"/>
        <v>0</v>
      </c>
      <c r="I540" s="72"/>
    </row>
    <row r="541" spans="1:9" ht="15.75" x14ac:dyDescent="0.3">
      <c r="A541" s="93"/>
      <c r="B541" s="93"/>
      <c r="C541" s="93"/>
      <c r="D541" s="93"/>
      <c r="E541" s="103" t="s">
        <v>157</v>
      </c>
      <c r="F541" s="137">
        <f>'Lamp I'!G542</f>
        <v>1200000</v>
      </c>
      <c r="G541" s="68">
        <f t="shared" si="46"/>
        <v>1200000</v>
      </c>
      <c r="H541" s="73">
        <f t="shared" si="47"/>
        <v>0</v>
      </c>
      <c r="I541" s="72"/>
    </row>
    <row r="542" spans="1:9" ht="15.75" x14ac:dyDescent="0.3">
      <c r="A542" s="93"/>
      <c r="B542" s="93"/>
      <c r="C542" s="93"/>
      <c r="D542" s="93"/>
      <c r="E542" s="103" t="s">
        <v>167</v>
      </c>
      <c r="F542" s="137">
        <f>'Lamp I'!G543</f>
        <v>3000000</v>
      </c>
      <c r="G542" s="68">
        <f t="shared" si="46"/>
        <v>3000000</v>
      </c>
      <c r="H542" s="73">
        <f t="shared" si="47"/>
        <v>0</v>
      </c>
      <c r="I542" s="72"/>
    </row>
    <row r="543" spans="1:9" ht="15.75" x14ac:dyDescent="0.3">
      <c r="A543" s="93"/>
      <c r="B543" s="93"/>
      <c r="C543" s="93"/>
      <c r="D543" s="93"/>
      <c r="E543" s="103" t="s">
        <v>342</v>
      </c>
      <c r="F543" s="137">
        <f>'Lamp I'!G544</f>
        <v>2300000</v>
      </c>
      <c r="G543" s="68">
        <f t="shared" si="46"/>
        <v>2300000</v>
      </c>
      <c r="H543" s="73">
        <f t="shared" si="47"/>
        <v>0</v>
      </c>
      <c r="I543" s="72"/>
    </row>
    <row r="544" spans="1:9" ht="15.75" x14ac:dyDescent="0.3">
      <c r="A544" s="93">
        <v>2</v>
      </c>
      <c r="B544" s="93">
        <v>4</v>
      </c>
      <c r="C544" s="93">
        <v>8</v>
      </c>
      <c r="D544" s="93">
        <v>3</v>
      </c>
      <c r="E544" s="101" t="s">
        <v>13</v>
      </c>
      <c r="F544" s="137">
        <f>'Lamp I'!G545</f>
        <v>0</v>
      </c>
      <c r="G544" s="68">
        <f t="shared" si="46"/>
        <v>0</v>
      </c>
      <c r="H544" s="73">
        <f t="shared" si="47"/>
        <v>0</v>
      </c>
      <c r="I544" s="72"/>
    </row>
    <row r="545" spans="1:9" ht="15.75" x14ac:dyDescent="0.3">
      <c r="A545" s="93"/>
      <c r="B545" s="93"/>
      <c r="C545" s="93"/>
      <c r="D545" s="93"/>
      <c r="E545" s="103" t="s">
        <v>343</v>
      </c>
      <c r="F545" s="137">
        <f>'Lamp I'!G546</f>
        <v>4500000</v>
      </c>
      <c r="G545" s="68">
        <f t="shared" si="46"/>
        <v>4500000</v>
      </c>
      <c r="H545" s="73">
        <f t="shared" si="47"/>
        <v>0</v>
      </c>
      <c r="I545" s="72"/>
    </row>
    <row r="546" spans="1:9" ht="15.75" x14ac:dyDescent="0.3">
      <c r="A546" s="93"/>
      <c r="B546" s="93"/>
      <c r="C546" s="93"/>
      <c r="D546" s="93"/>
      <c r="E546" s="103"/>
      <c r="F546" s="137">
        <f>'Lamp I'!G547</f>
        <v>0</v>
      </c>
      <c r="G546" s="68">
        <f t="shared" si="46"/>
        <v>0</v>
      </c>
      <c r="H546" s="73">
        <f t="shared" si="47"/>
        <v>0</v>
      </c>
      <c r="I546" s="72"/>
    </row>
    <row r="547" spans="1:9" ht="15.75" x14ac:dyDescent="0.3">
      <c r="A547" s="93">
        <v>2</v>
      </c>
      <c r="B547" s="93">
        <v>4</v>
      </c>
      <c r="C547" s="93">
        <v>9</v>
      </c>
      <c r="D547" s="93"/>
      <c r="E547" s="102" t="str">
        <f>[1]MASTER!A79</f>
        <v>Peningkatan Kapasitas PKK</v>
      </c>
      <c r="F547" s="137">
        <f>'Lamp I'!G548</f>
        <v>5000000</v>
      </c>
      <c r="G547" s="68">
        <f t="shared" si="46"/>
        <v>5000000</v>
      </c>
      <c r="H547" s="73">
        <f t="shared" si="47"/>
        <v>0</v>
      </c>
      <c r="I547" s="72"/>
    </row>
    <row r="548" spans="1:9" ht="15.75" x14ac:dyDescent="0.3">
      <c r="A548" s="93">
        <v>2</v>
      </c>
      <c r="B548" s="93">
        <v>4</v>
      </c>
      <c r="C548" s="93">
        <v>9</v>
      </c>
      <c r="D548" s="93">
        <v>3</v>
      </c>
      <c r="E548" s="101" t="s">
        <v>13</v>
      </c>
      <c r="F548" s="137">
        <f>'Lamp I'!G549</f>
        <v>0</v>
      </c>
      <c r="G548" s="68">
        <f t="shared" si="46"/>
        <v>0</v>
      </c>
      <c r="H548" s="73">
        <f t="shared" si="47"/>
        <v>0</v>
      </c>
      <c r="I548" s="72"/>
    </row>
    <row r="549" spans="1:9" ht="15.75" x14ac:dyDescent="0.3">
      <c r="A549" s="126"/>
      <c r="B549" s="126"/>
      <c r="C549" s="126"/>
      <c r="D549" s="93"/>
      <c r="E549" s="103" t="s">
        <v>344</v>
      </c>
      <c r="F549" s="137">
        <f>'Lamp I'!G550</f>
        <v>5000000</v>
      </c>
      <c r="G549" s="68">
        <f t="shared" si="46"/>
        <v>5000000</v>
      </c>
      <c r="H549" s="73">
        <f t="shared" si="47"/>
        <v>0</v>
      </c>
      <c r="I549" s="72"/>
    </row>
    <row r="550" spans="1:9" ht="15.75" x14ac:dyDescent="0.3">
      <c r="A550" s="126"/>
      <c r="B550" s="126"/>
      <c r="C550" s="126"/>
      <c r="D550" s="93"/>
      <c r="E550" s="103"/>
      <c r="F550" s="137">
        <f>'Lamp I'!G551</f>
        <v>0</v>
      </c>
      <c r="G550" s="68">
        <f t="shared" si="46"/>
        <v>0</v>
      </c>
      <c r="H550" s="73"/>
      <c r="I550" s="72"/>
    </row>
    <row r="551" spans="1:9" ht="30" x14ac:dyDescent="0.3">
      <c r="A551" s="93">
        <v>2</v>
      </c>
      <c r="B551" s="93">
        <v>4</v>
      </c>
      <c r="C551" s="93">
        <v>10</v>
      </c>
      <c r="D551" s="93"/>
      <c r="E551" s="108" t="str">
        <f>[1]MASTER!A80</f>
        <v>Peningkatan Kapasitas Kelompok Seni Rebana Dusun Sabrang Bompon</v>
      </c>
      <c r="F551" s="137">
        <f>'Lamp I'!G552</f>
        <v>5000000</v>
      </c>
      <c r="G551" s="68">
        <f t="shared" si="46"/>
        <v>5000000</v>
      </c>
      <c r="H551" s="73">
        <f>G551-F551</f>
        <v>0</v>
      </c>
      <c r="I551" s="72"/>
    </row>
    <row r="552" spans="1:9" ht="15.75" x14ac:dyDescent="0.3">
      <c r="A552" s="93">
        <v>2</v>
      </c>
      <c r="B552" s="93">
        <v>4</v>
      </c>
      <c r="C552" s="93">
        <v>10</v>
      </c>
      <c r="D552" s="93">
        <v>3</v>
      </c>
      <c r="E552" s="103" t="s">
        <v>13</v>
      </c>
      <c r="F552" s="137">
        <f>'Lamp I'!G553</f>
        <v>0</v>
      </c>
      <c r="G552" s="68">
        <f t="shared" si="46"/>
        <v>0</v>
      </c>
      <c r="H552" s="73">
        <f>G552-F552</f>
        <v>0</v>
      </c>
      <c r="I552" s="72"/>
    </row>
    <row r="553" spans="1:9" ht="15.75" x14ac:dyDescent="0.3">
      <c r="A553" s="93"/>
      <c r="B553" s="93"/>
      <c r="C553" s="93"/>
      <c r="D553" s="93"/>
      <c r="E553" s="103" t="s">
        <v>345</v>
      </c>
      <c r="F553" s="137">
        <f>'Lamp I'!G554</f>
        <v>5000000</v>
      </c>
      <c r="G553" s="68">
        <f t="shared" si="46"/>
        <v>5000000</v>
      </c>
      <c r="H553" s="73">
        <f>G553-F553</f>
        <v>0</v>
      </c>
      <c r="I553" s="72"/>
    </row>
    <row r="554" spans="1:9" ht="15.75" x14ac:dyDescent="0.3">
      <c r="A554" s="93"/>
      <c r="B554" s="93"/>
      <c r="C554" s="93"/>
      <c r="D554" s="93"/>
      <c r="E554" s="103"/>
      <c r="F554" s="137">
        <f>'Lamp I'!G555</f>
        <v>0</v>
      </c>
      <c r="G554" s="68">
        <f t="shared" si="46"/>
        <v>0</v>
      </c>
      <c r="H554" s="73"/>
      <c r="I554" s="72"/>
    </row>
    <row r="555" spans="1:9" ht="15.75" x14ac:dyDescent="0.3">
      <c r="A555" s="93">
        <v>2</v>
      </c>
      <c r="B555" s="93">
        <v>4</v>
      </c>
      <c r="C555" s="93">
        <v>11</v>
      </c>
      <c r="D555" s="93"/>
      <c r="E555" s="103" t="str">
        <f>[1]MASTER!A81</f>
        <v>Peningkatan Kapasitas Kelompok Wanita Tani (KWT) Melati Dusun Salakan</v>
      </c>
      <c r="F555" s="137">
        <f>'Lamp I'!G556</f>
        <v>5000000</v>
      </c>
      <c r="G555" s="68">
        <f t="shared" si="46"/>
        <v>5000000</v>
      </c>
      <c r="H555" s="73">
        <f t="shared" ref="H555:H560" si="48">G555-F555</f>
        <v>0</v>
      </c>
      <c r="I555" s="72"/>
    </row>
    <row r="556" spans="1:9" ht="15.75" x14ac:dyDescent="0.3">
      <c r="A556" s="93">
        <v>2</v>
      </c>
      <c r="B556" s="93">
        <v>4</v>
      </c>
      <c r="C556" s="93">
        <v>11</v>
      </c>
      <c r="D556" s="93">
        <v>2</v>
      </c>
      <c r="E556" s="103" t="s">
        <v>12</v>
      </c>
      <c r="F556" s="137">
        <f>'Lamp I'!G557</f>
        <v>0</v>
      </c>
      <c r="G556" s="68">
        <f t="shared" si="46"/>
        <v>0</v>
      </c>
      <c r="H556" s="73">
        <f t="shared" si="48"/>
        <v>0</v>
      </c>
      <c r="I556" s="72"/>
    </row>
    <row r="557" spans="1:9" ht="15.75" x14ac:dyDescent="0.3">
      <c r="A557" s="93"/>
      <c r="B557" s="93"/>
      <c r="C557" s="93"/>
      <c r="D557" s="93"/>
      <c r="E557" s="103" t="s">
        <v>158</v>
      </c>
      <c r="F557" s="137">
        <f>'Lamp I'!G558</f>
        <v>150000</v>
      </c>
      <c r="G557" s="68">
        <f t="shared" si="46"/>
        <v>150000</v>
      </c>
      <c r="H557" s="73">
        <f t="shared" si="48"/>
        <v>0</v>
      </c>
      <c r="I557" s="72"/>
    </row>
    <row r="558" spans="1:9" ht="15.75" x14ac:dyDescent="0.3">
      <c r="A558" s="93"/>
      <c r="B558" s="93"/>
      <c r="C558" s="93"/>
      <c r="D558" s="93"/>
      <c r="E558" s="103" t="s">
        <v>150</v>
      </c>
      <c r="F558" s="137">
        <f>'Lamp I'!G559</f>
        <v>4750000</v>
      </c>
      <c r="G558" s="68">
        <f t="shared" si="46"/>
        <v>4750000</v>
      </c>
      <c r="H558" s="73">
        <f t="shared" si="48"/>
        <v>0</v>
      </c>
      <c r="I558" s="72"/>
    </row>
    <row r="559" spans="1:9" ht="15.75" x14ac:dyDescent="0.3">
      <c r="A559" s="93"/>
      <c r="B559" s="93"/>
      <c r="C559" s="93"/>
      <c r="D559" s="93"/>
      <c r="E559" s="103" t="s">
        <v>157</v>
      </c>
      <c r="F559" s="137">
        <f>'Lamp I'!G560</f>
        <v>100000</v>
      </c>
      <c r="G559" s="68">
        <f t="shared" si="46"/>
        <v>100000</v>
      </c>
      <c r="H559" s="73">
        <f t="shared" si="48"/>
        <v>0</v>
      </c>
      <c r="I559" s="72"/>
    </row>
    <row r="560" spans="1:9" ht="15.75" x14ac:dyDescent="0.3">
      <c r="A560" s="93"/>
      <c r="B560" s="93"/>
      <c r="C560" s="93"/>
      <c r="D560" s="93"/>
      <c r="E560" s="103"/>
      <c r="F560" s="137">
        <f>'Lamp I'!G561</f>
        <v>0</v>
      </c>
      <c r="G560" s="68">
        <f t="shared" si="46"/>
        <v>0</v>
      </c>
      <c r="H560" s="73">
        <f t="shared" si="48"/>
        <v>0</v>
      </c>
      <c r="I560" s="72"/>
    </row>
    <row r="561" spans="1:9" ht="30" x14ac:dyDescent="0.3">
      <c r="A561" s="93">
        <v>2</v>
      </c>
      <c r="B561" s="93">
        <v>4</v>
      </c>
      <c r="C561" s="93">
        <v>12</v>
      </c>
      <c r="D561" s="93"/>
      <c r="E561" s="108" t="s">
        <v>346</v>
      </c>
      <c r="F561" s="137">
        <f>'Lamp I'!G562</f>
        <v>1210000</v>
      </c>
      <c r="G561" s="68">
        <f t="shared" si="46"/>
        <v>1210000</v>
      </c>
      <c r="H561" s="73"/>
      <c r="I561" s="72"/>
    </row>
    <row r="562" spans="1:9" ht="15.75" x14ac:dyDescent="0.3">
      <c r="A562" s="93">
        <v>2</v>
      </c>
      <c r="B562" s="93">
        <v>4</v>
      </c>
      <c r="C562" s="93">
        <v>12</v>
      </c>
      <c r="D562" s="93">
        <v>3</v>
      </c>
      <c r="E562" s="108" t="s">
        <v>347</v>
      </c>
      <c r="F562" s="137">
        <f>'Lamp I'!G563</f>
        <v>1210000</v>
      </c>
      <c r="G562" s="68">
        <f t="shared" si="46"/>
        <v>1210000</v>
      </c>
      <c r="H562" s="73">
        <f>F562-G562-H16</f>
        <v>0</v>
      </c>
      <c r="I562" s="72"/>
    </row>
    <row r="563" spans="1:9" ht="15.75" x14ac:dyDescent="0.3">
      <c r="A563" s="93"/>
      <c r="B563" s="93"/>
      <c r="C563" s="93"/>
      <c r="D563" s="93"/>
      <c r="E563" s="101" t="s">
        <v>294</v>
      </c>
      <c r="F563" s="137">
        <f>'Lamp I'!G564</f>
        <v>0</v>
      </c>
      <c r="G563" s="68">
        <f t="shared" si="46"/>
        <v>0</v>
      </c>
      <c r="H563" s="73">
        <f>H562</f>
        <v>0</v>
      </c>
      <c r="I563" s="72"/>
    </row>
    <row r="564" spans="1:9" ht="15.75" x14ac:dyDescent="0.3">
      <c r="A564" s="96">
        <v>2</v>
      </c>
      <c r="B564" s="96">
        <v>5</v>
      </c>
      <c r="C564" s="96"/>
      <c r="D564" s="96"/>
      <c r="E564" s="97" t="s">
        <v>14</v>
      </c>
      <c r="F564" s="137">
        <f>'Lamp I'!G565</f>
        <v>0</v>
      </c>
      <c r="G564" s="68">
        <f t="shared" si="46"/>
        <v>0</v>
      </c>
      <c r="H564" s="73"/>
      <c r="I564" s="72"/>
    </row>
    <row r="565" spans="1:9" ht="15.75" x14ac:dyDescent="0.3">
      <c r="A565" s="93">
        <v>2</v>
      </c>
      <c r="B565" s="93">
        <v>5</v>
      </c>
      <c r="C565" s="93">
        <v>1</v>
      </c>
      <c r="D565" s="93"/>
      <c r="E565" s="101" t="s">
        <v>15</v>
      </c>
      <c r="F565" s="137">
        <f>'Lamp I'!G566</f>
        <v>0</v>
      </c>
      <c r="G565" s="68">
        <f t="shared" si="46"/>
        <v>0</v>
      </c>
      <c r="H565" s="73">
        <v>0</v>
      </c>
      <c r="I565" s="72"/>
    </row>
    <row r="566" spans="1:9" ht="15.75" x14ac:dyDescent="0.3">
      <c r="A566" s="93">
        <v>2</v>
      </c>
      <c r="B566" s="93">
        <v>5</v>
      </c>
      <c r="C566" s="93">
        <v>2</v>
      </c>
      <c r="D566" s="93"/>
      <c r="E566" s="101" t="s">
        <v>12</v>
      </c>
      <c r="F566" s="137">
        <f>'Lamp I'!G567</f>
        <v>0</v>
      </c>
      <c r="G566" s="68">
        <f t="shared" si="46"/>
        <v>0</v>
      </c>
      <c r="H566" s="73">
        <v>0</v>
      </c>
      <c r="I566" s="72"/>
    </row>
    <row r="567" spans="1:9" ht="15.75" x14ac:dyDescent="0.3">
      <c r="A567" s="93"/>
      <c r="B567" s="93"/>
      <c r="C567" s="93"/>
      <c r="D567" s="93"/>
      <c r="E567" s="103"/>
      <c r="F567" s="137">
        <f>'Lamp I'!G568</f>
        <v>0</v>
      </c>
      <c r="G567" s="68">
        <f t="shared" si="46"/>
        <v>0</v>
      </c>
      <c r="H567" s="73">
        <v>0</v>
      </c>
      <c r="I567" s="72"/>
    </row>
    <row r="568" spans="1:9" ht="15.75" x14ac:dyDescent="0.3">
      <c r="A568" s="93">
        <v>3</v>
      </c>
      <c r="B568" s="93"/>
      <c r="C568" s="93"/>
      <c r="D568" s="93"/>
      <c r="E568" s="101" t="s">
        <v>16</v>
      </c>
      <c r="F568" s="137">
        <f>'Lamp I'!G569</f>
        <v>1292774500</v>
      </c>
      <c r="G568" s="68">
        <f t="shared" si="46"/>
        <v>1292774500</v>
      </c>
      <c r="H568" s="73">
        <v>0</v>
      </c>
      <c r="I568" s="72"/>
    </row>
    <row r="569" spans="1:9" ht="15.75" x14ac:dyDescent="0.3">
      <c r="A569" s="93">
        <v>3</v>
      </c>
      <c r="B569" s="93">
        <v>1</v>
      </c>
      <c r="C569" s="93"/>
      <c r="D569" s="93"/>
      <c r="E569" s="101" t="s">
        <v>17</v>
      </c>
      <c r="F569" s="137">
        <f>'Lamp I'!G570</f>
        <v>3000000</v>
      </c>
      <c r="G569" s="68">
        <f t="shared" si="46"/>
        <v>3000000</v>
      </c>
      <c r="H569" s="73">
        <v>0</v>
      </c>
      <c r="I569" s="72"/>
    </row>
    <row r="570" spans="1:9" ht="15.75" x14ac:dyDescent="0.3">
      <c r="A570" s="93">
        <v>3</v>
      </c>
      <c r="B570" s="93">
        <v>1</v>
      </c>
      <c r="C570" s="93"/>
      <c r="D570" s="93"/>
      <c r="E570" s="101"/>
      <c r="F570" s="137">
        <f>'Lamp I'!G571</f>
        <v>0</v>
      </c>
      <c r="G570" s="68">
        <f t="shared" si="46"/>
        <v>0</v>
      </c>
      <c r="H570" s="73">
        <v>0</v>
      </c>
      <c r="I570" s="72"/>
    </row>
    <row r="571" spans="1:9" ht="15.75" x14ac:dyDescent="0.3">
      <c r="A571" s="93">
        <v>3</v>
      </c>
      <c r="B571" s="93">
        <v>1</v>
      </c>
      <c r="C571" s="93"/>
      <c r="D571" s="93"/>
      <c r="E571" s="101" t="s">
        <v>18</v>
      </c>
      <c r="F571" s="137">
        <f>'Lamp I'!G572</f>
        <v>0</v>
      </c>
      <c r="G571" s="68">
        <f t="shared" si="46"/>
        <v>0</v>
      </c>
      <c r="H571" s="73"/>
      <c r="I571" s="72"/>
    </row>
    <row r="572" spans="1:9" ht="15.75" x14ac:dyDescent="0.3">
      <c r="A572" s="93">
        <v>3</v>
      </c>
      <c r="B572" s="93">
        <v>1</v>
      </c>
      <c r="C572" s="93">
        <v>1</v>
      </c>
      <c r="D572" s="93"/>
      <c r="E572" s="101" t="s">
        <v>19</v>
      </c>
      <c r="F572" s="137">
        <f>'Lamp I'!G573</f>
        <v>0</v>
      </c>
      <c r="G572" s="68">
        <f t="shared" si="46"/>
        <v>0</v>
      </c>
      <c r="H572" s="73">
        <v>0</v>
      </c>
      <c r="I572" s="72"/>
    </row>
    <row r="573" spans="1:9" ht="15.75" x14ac:dyDescent="0.3">
      <c r="A573" s="93">
        <v>3</v>
      </c>
      <c r="B573" s="93">
        <v>1</v>
      </c>
      <c r="C573" s="93">
        <v>2</v>
      </c>
      <c r="D573" s="93"/>
      <c r="E573" s="101" t="s">
        <v>20</v>
      </c>
      <c r="F573" s="137">
        <f>'Lamp I'!G574</f>
        <v>0</v>
      </c>
      <c r="G573" s="68">
        <f t="shared" si="46"/>
        <v>0</v>
      </c>
      <c r="H573" s="73"/>
      <c r="I573" s="72"/>
    </row>
    <row r="574" spans="1:9" ht="15.75" x14ac:dyDescent="0.3">
      <c r="A574" s="93">
        <v>3</v>
      </c>
      <c r="B574" s="93">
        <v>1</v>
      </c>
      <c r="C574" s="93">
        <v>3</v>
      </c>
      <c r="D574" s="93"/>
      <c r="E574" s="101" t="s">
        <v>21</v>
      </c>
      <c r="F574" s="137">
        <f>'Lamp I'!G575</f>
        <v>0</v>
      </c>
      <c r="G574" s="68">
        <f t="shared" si="46"/>
        <v>0</v>
      </c>
      <c r="H574" s="73">
        <f>G574-F574</f>
        <v>0</v>
      </c>
      <c r="I574" s="72"/>
    </row>
    <row r="575" spans="1:9" ht="15.75" x14ac:dyDescent="0.3">
      <c r="A575" s="93">
        <v>3</v>
      </c>
      <c r="B575" s="93">
        <v>2</v>
      </c>
      <c r="C575" s="93"/>
      <c r="D575" s="93"/>
      <c r="E575" s="102" t="s">
        <v>22</v>
      </c>
      <c r="F575" s="137">
        <f>'Lamp I'!G576</f>
        <v>0</v>
      </c>
      <c r="G575" s="68">
        <f t="shared" si="46"/>
        <v>0</v>
      </c>
      <c r="H575" s="73">
        <v>0</v>
      </c>
      <c r="I575" s="72"/>
    </row>
    <row r="576" spans="1:9" ht="15.75" x14ac:dyDescent="0.3">
      <c r="A576" s="93">
        <v>3</v>
      </c>
      <c r="B576" s="93">
        <v>2</v>
      </c>
      <c r="C576" s="93">
        <v>1</v>
      </c>
      <c r="D576" s="93"/>
      <c r="E576" s="101" t="s">
        <v>23</v>
      </c>
      <c r="F576" s="137">
        <f>'Lamp I'!G577</f>
        <v>0</v>
      </c>
      <c r="G576" s="68">
        <f t="shared" si="46"/>
        <v>0</v>
      </c>
      <c r="H576" s="142"/>
      <c r="I576" s="142"/>
    </row>
    <row r="577" spans="1:9" ht="15.75" x14ac:dyDescent="0.3">
      <c r="A577" s="101"/>
      <c r="B577" s="101"/>
      <c r="C577" s="101"/>
      <c r="D577" s="101"/>
      <c r="E577" s="101" t="s">
        <v>24</v>
      </c>
      <c r="F577" s="137">
        <f>'Lamp I'!G578</f>
        <v>0</v>
      </c>
      <c r="G577" s="68">
        <f t="shared" si="46"/>
        <v>0</v>
      </c>
      <c r="H577" s="142"/>
      <c r="I577" s="142"/>
    </row>
    <row r="578" spans="1:9" ht="15.75" x14ac:dyDescent="0.3">
      <c r="A578" s="128"/>
      <c r="B578" s="128"/>
      <c r="C578" s="128"/>
      <c r="D578" s="128"/>
      <c r="E578" s="101" t="s">
        <v>25</v>
      </c>
      <c r="F578" s="137">
        <f>'Lamp I'!G579</f>
        <v>0</v>
      </c>
      <c r="G578" s="68">
        <f t="shared" si="46"/>
        <v>0</v>
      </c>
      <c r="H578" s="142"/>
      <c r="I578" s="142"/>
    </row>
    <row r="579" spans="1:9" ht="15.75" x14ac:dyDescent="0.3">
      <c r="A579" s="128"/>
      <c r="B579" s="128"/>
      <c r="C579" s="128"/>
      <c r="D579" s="128"/>
      <c r="E579" s="101" t="s">
        <v>26</v>
      </c>
      <c r="F579" s="137">
        <f>'Lamp I'!G580</f>
        <v>0</v>
      </c>
      <c r="G579" s="68">
        <f t="shared" si="46"/>
        <v>0</v>
      </c>
      <c r="H579" s="142"/>
      <c r="I579" s="142"/>
    </row>
    <row r="580" spans="1:9" ht="15.75" x14ac:dyDescent="0.3">
      <c r="A580" s="128"/>
      <c r="B580" s="128"/>
      <c r="C580" s="128"/>
      <c r="D580" s="128"/>
      <c r="E580" s="101" t="s">
        <v>23</v>
      </c>
      <c r="F580" s="137">
        <f>'Lamp I'!G581</f>
        <v>0</v>
      </c>
      <c r="G580" s="68">
        <f t="shared" si="46"/>
        <v>0</v>
      </c>
      <c r="H580" s="142"/>
      <c r="I580" s="142"/>
    </row>
    <row r="581" spans="1:9" x14ac:dyDescent="0.25">
      <c r="F581" s="81"/>
    </row>
    <row r="582" spans="1:9" x14ac:dyDescent="0.25">
      <c r="F582" s="79"/>
      <c r="H582" s="80" t="s">
        <v>248</v>
      </c>
    </row>
    <row r="583" spans="1:9" x14ac:dyDescent="0.25">
      <c r="H583" s="80"/>
    </row>
    <row r="584" spans="1:9" x14ac:dyDescent="0.25">
      <c r="H584" s="80"/>
    </row>
    <row r="585" spans="1:9" x14ac:dyDescent="0.25">
      <c r="H585" s="80"/>
    </row>
    <row r="586" spans="1:9" x14ac:dyDescent="0.25">
      <c r="H586" s="80" t="s">
        <v>247</v>
      </c>
    </row>
  </sheetData>
  <mergeCells count="8">
    <mergeCell ref="A14:D14"/>
    <mergeCell ref="A9:I9"/>
    <mergeCell ref="A10:I10"/>
    <mergeCell ref="F5:I5"/>
    <mergeCell ref="A7:I7"/>
    <mergeCell ref="A8:I8"/>
    <mergeCell ref="A11:I11"/>
    <mergeCell ref="A13:D13"/>
  </mergeCells>
  <pageMargins left="0.71022727299999999" right="0.45866141700000002" top="0.74803149606299202" bottom="1.7322834645669301" header="0.31496062992126" footer="0.31496062992126"/>
  <pageSetup paperSize="5" scale="80" orientation="portrait" horizontalDpi="4294967293"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X46"/>
  <sheetViews>
    <sheetView view="pageLayout" topLeftCell="A25" zoomScaleNormal="100" workbookViewId="0">
      <selection activeCell="G25" sqref="G25:X25"/>
    </sheetView>
  </sheetViews>
  <sheetFormatPr defaultRowHeight="12.75" x14ac:dyDescent="0.2"/>
  <cols>
    <col min="1" max="4" width="3.7109375" style="47" customWidth="1"/>
    <col min="5" max="5" width="2.28515625" style="47" customWidth="1"/>
    <col min="6" max="16" width="3.7109375" style="47" customWidth="1"/>
    <col min="17" max="17" width="3.7109375" style="47" hidden="1" customWidth="1"/>
    <col min="18" max="18" width="3.7109375" style="47" customWidth="1"/>
    <col min="19" max="19" width="3.42578125" style="47" customWidth="1"/>
    <col min="20" max="23" width="4" style="47" customWidth="1"/>
    <col min="24" max="24" width="9.42578125" style="47" customWidth="1"/>
    <col min="25" max="29" width="4" style="47" customWidth="1"/>
    <col min="30" max="16384" width="9.140625" style="47"/>
  </cols>
  <sheetData>
    <row r="1" spans="1:24" ht="15.75" x14ac:dyDescent="0.25">
      <c r="A1" s="185" t="s">
        <v>245</v>
      </c>
      <c r="B1" s="185"/>
      <c r="C1" s="185"/>
      <c r="D1" s="185"/>
      <c r="E1" s="185"/>
      <c r="F1" s="185"/>
      <c r="G1" s="185"/>
      <c r="H1" s="185"/>
      <c r="I1" s="185"/>
      <c r="J1" s="185"/>
      <c r="K1" s="185"/>
      <c r="L1" s="185"/>
      <c r="M1" s="185"/>
      <c r="N1" s="185"/>
      <c r="O1" s="185"/>
      <c r="P1" s="185"/>
      <c r="Q1" s="185"/>
      <c r="R1" s="185"/>
      <c r="S1" s="185"/>
      <c r="T1" s="185"/>
      <c r="U1" s="185"/>
      <c r="V1" s="185"/>
      <c r="W1" s="185"/>
      <c r="X1" s="185"/>
    </row>
    <row r="2" spans="1:24" ht="14.25" customHeight="1" x14ac:dyDescent="0.25">
      <c r="A2" s="185" t="s">
        <v>186</v>
      </c>
      <c r="B2" s="185"/>
      <c r="C2" s="185"/>
      <c r="D2" s="185"/>
      <c r="E2" s="185"/>
      <c r="F2" s="185"/>
      <c r="G2" s="185"/>
      <c r="H2" s="185"/>
      <c r="I2" s="185"/>
      <c r="J2" s="185"/>
      <c r="K2" s="185"/>
      <c r="L2" s="185"/>
      <c r="M2" s="185"/>
      <c r="N2" s="185"/>
      <c r="O2" s="185"/>
      <c r="P2" s="185"/>
      <c r="Q2" s="185"/>
      <c r="R2" s="185"/>
      <c r="S2" s="185"/>
      <c r="T2" s="185"/>
      <c r="U2" s="185"/>
      <c r="V2" s="185"/>
      <c r="W2" s="185"/>
      <c r="X2" s="185"/>
    </row>
    <row r="3" spans="1:24" s="48" customFormat="1" ht="17.25" customHeight="1" thickBot="1" x14ac:dyDescent="0.3">
      <c r="A3" s="186" t="s">
        <v>372</v>
      </c>
      <c r="B3" s="186"/>
      <c r="C3" s="186"/>
      <c r="D3" s="186"/>
      <c r="E3" s="186"/>
      <c r="F3" s="186"/>
      <c r="G3" s="186"/>
      <c r="H3" s="186"/>
      <c r="I3" s="186"/>
      <c r="J3" s="186"/>
      <c r="K3" s="186"/>
      <c r="L3" s="186"/>
      <c r="M3" s="186"/>
      <c r="N3" s="186"/>
      <c r="O3" s="186"/>
      <c r="P3" s="186"/>
      <c r="Q3" s="186"/>
      <c r="R3" s="186"/>
      <c r="S3" s="186"/>
      <c r="T3" s="186"/>
      <c r="U3" s="186"/>
      <c r="V3" s="186"/>
      <c r="W3" s="186"/>
      <c r="X3" s="186"/>
    </row>
    <row r="4" spans="1:24" s="48" customFormat="1" ht="9.75" customHeight="1" thickTop="1" x14ac:dyDescent="0.25">
      <c r="A4" s="49"/>
      <c r="B4" s="49"/>
      <c r="C4" s="49"/>
      <c r="D4" s="49"/>
      <c r="E4" s="49"/>
      <c r="F4" s="49"/>
      <c r="G4" s="49"/>
      <c r="H4" s="49"/>
      <c r="I4" s="50"/>
      <c r="J4" s="49"/>
      <c r="K4" s="49"/>
      <c r="L4" s="49"/>
      <c r="M4" s="49"/>
      <c r="N4" s="49"/>
      <c r="O4" s="49"/>
      <c r="P4" s="49"/>
      <c r="Q4" s="49"/>
      <c r="R4" s="49"/>
      <c r="S4" s="49"/>
      <c r="T4" s="49"/>
      <c r="U4" s="49"/>
      <c r="V4" s="49"/>
      <c r="W4" s="49"/>
      <c r="X4" s="49"/>
    </row>
    <row r="5" spans="1:24" ht="15" x14ac:dyDescent="0.25">
      <c r="A5" s="182" t="s">
        <v>253</v>
      </c>
      <c r="B5" s="182"/>
      <c r="C5" s="182"/>
      <c r="D5" s="182"/>
      <c r="E5" s="182"/>
      <c r="F5" s="182"/>
      <c r="G5" s="182"/>
      <c r="H5" s="182"/>
      <c r="I5" s="182"/>
      <c r="J5" s="182"/>
      <c r="K5" s="182"/>
      <c r="L5" s="182"/>
      <c r="M5" s="182"/>
      <c r="N5" s="182"/>
      <c r="O5" s="182"/>
      <c r="P5" s="182"/>
      <c r="Q5" s="182"/>
      <c r="R5" s="182"/>
      <c r="S5" s="182"/>
      <c r="T5" s="182"/>
      <c r="U5" s="182"/>
      <c r="V5" s="182"/>
      <c r="W5" s="182"/>
      <c r="X5" s="182"/>
    </row>
    <row r="6" spans="1:24" ht="15" x14ac:dyDescent="0.25">
      <c r="A6" s="182" t="s">
        <v>373</v>
      </c>
      <c r="B6" s="182"/>
      <c r="C6" s="182"/>
      <c r="D6" s="182"/>
      <c r="E6" s="182"/>
      <c r="F6" s="182"/>
      <c r="G6" s="182"/>
      <c r="H6" s="182"/>
      <c r="I6" s="182"/>
      <c r="J6" s="182"/>
      <c r="K6" s="182"/>
      <c r="L6" s="182"/>
      <c r="M6" s="182"/>
      <c r="N6" s="182"/>
      <c r="O6" s="182"/>
      <c r="P6" s="182"/>
      <c r="Q6" s="182"/>
      <c r="R6" s="182"/>
      <c r="S6" s="182"/>
      <c r="T6" s="182"/>
      <c r="U6" s="182"/>
      <c r="V6" s="182"/>
      <c r="W6" s="182"/>
      <c r="X6" s="182"/>
    </row>
    <row r="7" spans="1:24" ht="9" customHeight="1" x14ac:dyDescent="0.25">
      <c r="A7" s="51"/>
      <c r="B7" s="51"/>
      <c r="C7" s="51"/>
      <c r="D7" s="51"/>
      <c r="E7" s="51"/>
      <c r="F7" s="51"/>
      <c r="G7" s="51"/>
      <c r="H7" s="51"/>
      <c r="I7" s="51"/>
      <c r="J7" s="51"/>
      <c r="K7" s="51"/>
      <c r="L7" s="51"/>
      <c r="M7" s="51"/>
      <c r="N7" s="51"/>
      <c r="O7" s="51"/>
      <c r="P7" s="51"/>
      <c r="Q7" s="51"/>
      <c r="R7" s="51"/>
      <c r="S7" s="51"/>
      <c r="T7" s="51"/>
      <c r="U7" s="51"/>
      <c r="V7" s="51"/>
      <c r="W7" s="51"/>
      <c r="X7" s="51"/>
    </row>
    <row r="8" spans="1:24" ht="15" x14ac:dyDescent="0.25">
      <c r="A8" s="182" t="s">
        <v>27</v>
      </c>
      <c r="B8" s="182"/>
      <c r="C8" s="182"/>
      <c r="D8" s="182"/>
      <c r="E8" s="182"/>
      <c r="F8" s="182"/>
      <c r="G8" s="182"/>
      <c r="H8" s="182"/>
      <c r="I8" s="182"/>
      <c r="J8" s="182"/>
      <c r="K8" s="182"/>
      <c r="L8" s="182"/>
      <c r="M8" s="182"/>
      <c r="N8" s="182"/>
      <c r="O8" s="182"/>
      <c r="P8" s="182"/>
      <c r="Q8" s="182"/>
      <c r="R8" s="182"/>
      <c r="S8" s="182"/>
      <c r="T8" s="182"/>
      <c r="U8" s="182"/>
      <c r="V8" s="182"/>
      <c r="W8" s="182"/>
      <c r="X8" s="182"/>
    </row>
    <row r="9" spans="1:24" ht="15" x14ac:dyDescent="0.25">
      <c r="A9" s="182" t="s">
        <v>254</v>
      </c>
      <c r="B9" s="182"/>
      <c r="C9" s="182"/>
      <c r="D9" s="182"/>
      <c r="E9" s="182"/>
      <c r="F9" s="182"/>
      <c r="G9" s="182"/>
      <c r="H9" s="182"/>
      <c r="I9" s="182"/>
      <c r="J9" s="182"/>
      <c r="K9" s="182"/>
      <c r="L9" s="182"/>
      <c r="M9" s="182"/>
      <c r="N9" s="182"/>
      <c r="O9" s="182"/>
      <c r="P9" s="182"/>
      <c r="Q9" s="182"/>
      <c r="R9" s="182"/>
      <c r="S9" s="182"/>
      <c r="T9" s="182"/>
      <c r="U9" s="182"/>
      <c r="V9" s="182"/>
      <c r="W9" s="182"/>
      <c r="X9" s="182"/>
    </row>
    <row r="10" spans="1:24" ht="15" x14ac:dyDescent="0.25">
      <c r="A10" s="182" t="s">
        <v>231</v>
      </c>
      <c r="B10" s="182"/>
      <c r="C10" s="182"/>
      <c r="D10" s="182"/>
      <c r="E10" s="182"/>
      <c r="F10" s="182"/>
      <c r="G10" s="182"/>
      <c r="H10" s="182"/>
      <c r="I10" s="182"/>
      <c r="J10" s="182"/>
      <c r="K10" s="182"/>
      <c r="L10" s="182"/>
      <c r="M10" s="182"/>
      <c r="N10" s="182"/>
      <c r="O10" s="182"/>
      <c r="P10" s="182"/>
      <c r="Q10" s="182"/>
      <c r="R10" s="182"/>
      <c r="S10" s="182"/>
      <c r="T10" s="182"/>
      <c r="U10" s="182"/>
      <c r="V10" s="182"/>
      <c r="W10" s="182"/>
      <c r="X10" s="182"/>
    </row>
    <row r="11" spans="1:24" ht="15" x14ac:dyDescent="0.25">
      <c r="A11" s="182" t="s">
        <v>27</v>
      </c>
      <c r="B11" s="182"/>
      <c r="C11" s="182"/>
      <c r="D11" s="182"/>
      <c r="E11" s="182"/>
      <c r="F11" s="182"/>
      <c r="G11" s="182"/>
      <c r="H11" s="182"/>
      <c r="I11" s="182"/>
      <c r="J11" s="182"/>
      <c r="K11" s="182"/>
      <c r="L11" s="182"/>
      <c r="M11" s="182"/>
      <c r="N11" s="182"/>
      <c r="O11" s="182"/>
      <c r="P11" s="182"/>
      <c r="Q11" s="182"/>
      <c r="R11" s="182"/>
      <c r="S11" s="182"/>
      <c r="T11" s="182"/>
      <c r="U11" s="182"/>
      <c r="V11" s="182"/>
      <c r="W11" s="182"/>
      <c r="X11" s="182"/>
    </row>
    <row r="12" spans="1:24" ht="30.75" customHeight="1" x14ac:dyDescent="0.25">
      <c r="A12" s="187" t="s">
        <v>255</v>
      </c>
      <c r="B12" s="187"/>
      <c r="C12" s="187"/>
      <c r="D12" s="187"/>
      <c r="E12" s="187"/>
      <c r="F12" s="187"/>
      <c r="G12" s="187"/>
      <c r="H12" s="187"/>
      <c r="I12" s="187"/>
      <c r="J12" s="187"/>
      <c r="K12" s="187"/>
      <c r="L12" s="187"/>
      <c r="M12" s="187"/>
      <c r="N12" s="187"/>
      <c r="O12" s="187"/>
      <c r="P12" s="187"/>
      <c r="Q12" s="187"/>
      <c r="R12" s="187"/>
      <c r="S12" s="187"/>
      <c r="T12" s="187"/>
      <c r="U12" s="187"/>
      <c r="V12" s="187"/>
      <c r="W12" s="187"/>
      <c r="X12" s="187"/>
    </row>
    <row r="13" spans="1:24" ht="15" x14ac:dyDescent="0.25">
      <c r="A13" s="182" t="s">
        <v>221</v>
      </c>
      <c r="B13" s="182"/>
      <c r="C13" s="182"/>
      <c r="D13" s="182"/>
      <c r="E13" s="182"/>
      <c r="F13" s="182"/>
      <c r="G13" s="182"/>
      <c r="H13" s="182"/>
      <c r="I13" s="182"/>
      <c r="J13" s="182"/>
      <c r="K13" s="182"/>
      <c r="L13" s="182"/>
      <c r="M13" s="182"/>
      <c r="N13" s="182"/>
      <c r="O13" s="182"/>
      <c r="P13" s="182"/>
      <c r="Q13" s="182"/>
      <c r="R13" s="182"/>
      <c r="S13" s="182"/>
      <c r="T13" s="182"/>
      <c r="U13" s="182"/>
      <c r="V13" s="182"/>
      <c r="W13" s="182"/>
      <c r="X13" s="182"/>
    </row>
    <row r="14" spans="1:24" ht="8.25" customHeight="1" x14ac:dyDescent="0.25">
      <c r="A14" s="51"/>
      <c r="B14" s="51"/>
      <c r="C14" s="51"/>
      <c r="D14" s="51"/>
      <c r="E14" s="51"/>
      <c r="F14" s="51"/>
      <c r="G14" s="51"/>
      <c r="H14" s="51"/>
      <c r="I14" s="51"/>
      <c r="J14" s="51"/>
      <c r="K14" s="51"/>
      <c r="L14" s="51"/>
      <c r="M14" s="51"/>
      <c r="N14" s="51"/>
      <c r="O14" s="51"/>
      <c r="P14" s="51"/>
      <c r="Q14" s="51"/>
      <c r="R14" s="51"/>
      <c r="S14" s="51"/>
      <c r="T14" s="51"/>
      <c r="U14" s="51"/>
      <c r="V14" s="51"/>
      <c r="W14" s="51"/>
      <c r="X14" s="51"/>
    </row>
    <row r="15" spans="1:24" ht="15" x14ac:dyDescent="0.25">
      <c r="A15" s="182" t="s">
        <v>30</v>
      </c>
      <c r="B15" s="182"/>
      <c r="C15" s="182"/>
      <c r="D15" s="182"/>
      <c r="E15" s="182"/>
      <c r="F15" s="182"/>
      <c r="G15" s="182"/>
      <c r="H15" s="182"/>
      <c r="I15" s="182"/>
      <c r="J15" s="182"/>
      <c r="K15" s="182"/>
      <c r="L15" s="182"/>
      <c r="M15" s="182"/>
      <c r="N15" s="182"/>
      <c r="O15" s="182"/>
      <c r="P15" s="182"/>
      <c r="Q15" s="182"/>
      <c r="R15" s="182"/>
      <c r="S15" s="182"/>
      <c r="T15" s="182"/>
      <c r="U15" s="182"/>
      <c r="V15" s="182"/>
      <c r="W15" s="182"/>
      <c r="X15" s="182"/>
    </row>
    <row r="16" spans="1:24" ht="10.5" customHeight="1" x14ac:dyDescent="0.25">
      <c r="A16" s="51"/>
      <c r="B16" s="51"/>
      <c r="C16" s="51"/>
      <c r="D16" s="51"/>
      <c r="E16" s="51"/>
      <c r="F16" s="51"/>
      <c r="G16" s="51"/>
      <c r="H16" s="51"/>
      <c r="I16" s="51"/>
      <c r="J16" s="51"/>
      <c r="K16" s="51"/>
      <c r="L16" s="51"/>
      <c r="M16" s="51"/>
      <c r="N16" s="51"/>
      <c r="O16" s="51"/>
      <c r="P16" s="51"/>
      <c r="Q16" s="51"/>
      <c r="R16" s="51"/>
      <c r="S16" s="51"/>
      <c r="T16" s="51"/>
      <c r="U16" s="51"/>
      <c r="V16" s="51"/>
      <c r="W16" s="51"/>
      <c r="X16" s="51"/>
    </row>
    <row r="17" spans="1:24" ht="15" x14ac:dyDescent="0.25">
      <c r="A17" s="182" t="s">
        <v>256</v>
      </c>
      <c r="B17" s="182"/>
      <c r="C17" s="182"/>
      <c r="D17" s="182"/>
      <c r="E17" s="182"/>
      <c r="F17" s="182"/>
      <c r="G17" s="182"/>
      <c r="H17" s="182"/>
      <c r="I17" s="182"/>
      <c r="J17" s="182"/>
      <c r="K17" s="182"/>
      <c r="L17" s="182"/>
      <c r="M17" s="182"/>
      <c r="N17" s="182"/>
      <c r="O17" s="182"/>
      <c r="P17" s="182"/>
      <c r="Q17" s="182"/>
      <c r="R17" s="182"/>
      <c r="S17" s="182"/>
      <c r="T17" s="182"/>
      <c r="U17" s="182"/>
      <c r="V17" s="182"/>
      <c r="W17" s="182"/>
      <c r="X17" s="182"/>
    </row>
    <row r="18" spans="1:24" ht="9" customHeight="1" x14ac:dyDescent="0.25">
      <c r="A18" s="49"/>
      <c r="B18" s="49"/>
      <c r="C18" s="49"/>
      <c r="D18" s="49"/>
      <c r="E18" s="49"/>
      <c r="F18" s="49"/>
      <c r="G18" s="49"/>
      <c r="H18" s="49"/>
      <c r="I18" s="49"/>
      <c r="J18" s="49"/>
      <c r="K18" s="49"/>
      <c r="L18" s="49"/>
      <c r="M18" s="49"/>
      <c r="N18" s="49"/>
      <c r="O18" s="49"/>
      <c r="P18" s="49"/>
      <c r="Q18" s="49"/>
      <c r="R18" s="49"/>
      <c r="S18" s="49"/>
      <c r="T18" s="49"/>
      <c r="U18" s="49"/>
      <c r="V18" s="49"/>
      <c r="W18" s="49"/>
      <c r="X18" s="49"/>
    </row>
    <row r="19" spans="1:24" ht="29.25" customHeight="1" x14ac:dyDescent="0.2">
      <c r="A19" s="184" t="s">
        <v>187</v>
      </c>
      <c r="B19" s="184"/>
      <c r="C19" s="184"/>
      <c r="D19" s="184"/>
      <c r="E19" s="52" t="s">
        <v>32</v>
      </c>
      <c r="F19" s="181" t="s">
        <v>357</v>
      </c>
      <c r="G19" s="181"/>
      <c r="H19" s="181"/>
      <c r="I19" s="181"/>
      <c r="J19" s="181"/>
      <c r="K19" s="181"/>
      <c r="L19" s="181"/>
      <c r="M19" s="181"/>
      <c r="N19" s="181"/>
      <c r="O19" s="181"/>
      <c r="P19" s="181"/>
      <c r="Q19" s="181"/>
      <c r="R19" s="181"/>
      <c r="S19" s="181"/>
      <c r="T19" s="181"/>
      <c r="U19" s="181"/>
      <c r="V19" s="181"/>
      <c r="W19" s="181"/>
      <c r="X19" s="181"/>
    </row>
    <row r="20" spans="1:24" ht="6.75" customHeight="1" x14ac:dyDescent="0.25">
      <c r="A20" s="51"/>
      <c r="B20" s="51"/>
      <c r="C20" s="51"/>
      <c r="D20" s="51"/>
      <c r="E20" s="51"/>
      <c r="F20" s="51"/>
      <c r="G20" s="51"/>
      <c r="H20" s="51"/>
      <c r="I20" s="51"/>
      <c r="J20" s="51"/>
      <c r="K20" s="51"/>
      <c r="L20" s="51"/>
      <c r="M20" s="51"/>
      <c r="N20" s="51"/>
      <c r="O20" s="51"/>
      <c r="P20" s="51"/>
      <c r="Q20" s="51"/>
      <c r="R20" s="51"/>
      <c r="S20" s="51"/>
      <c r="T20" s="51"/>
      <c r="U20" s="51"/>
      <c r="V20" s="51"/>
      <c r="W20" s="51"/>
      <c r="X20" s="51"/>
    </row>
    <row r="21" spans="1:24" ht="45.75" customHeight="1" x14ac:dyDescent="0.2">
      <c r="A21" s="181" t="s">
        <v>31</v>
      </c>
      <c r="B21" s="181"/>
      <c r="C21" s="181"/>
      <c r="D21" s="181"/>
      <c r="E21" s="53" t="s">
        <v>32</v>
      </c>
      <c r="F21" s="53" t="s">
        <v>71</v>
      </c>
      <c r="G21" s="181" t="s">
        <v>358</v>
      </c>
      <c r="H21" s="181"/>
      <c r="I21" s="181"/>
      <c r="J21" s="181"/>
      <c r="K21" s="181"/>
      <c r="L21" s="181"/>
      <c r="M21" s="181"/>
      <c r="N21" s="181"/>
      <c r="O21" s="181"/>
      <c r="P21" s="181"/>
      <c r="Q21" s="181"/>
      <c r="R21" s="181"/>
      <c r="S21" s="181"/>
      <c r="T21" s="181"/>
      <c r="U21" s="181"/>
      <c r="V21" s="181"/>
      <c r="W21" s="181"/>
      <c r="X21" s="181"/>
    </row>
    <row r="22" spans="1:24" ht="31.5" customHeight="1" x14ac:dyDescent="0.25">
      <c r="A22" s="51"/>
      <c r="B22" s="51"/>
      <c r="C22" s="51"/>
      <c r="D22" s="51"/>
      <c r="E22" s="51"/>
      <c r="F22" s="53" t="s">
        <v>73</v>
      </c>
      <c r="G22" s="181" t="s">
        <v>188</v>
      </c>
      <c r="H22" s="181"/>
      <c r="I22" s="181"/>
      <c r="J22" s="181"/>
      <c r="K22" s="181"/>
      <c r="L22" s="181"/>
      <c r="M22" s="181"/>
      <c r="N22" s="181"/>
      <c r="O22" s="181"/>
      <c r="P22" s="181"/>
      <c r="Q22" s="181"/>
      <c r="R22" s="181"/>
      <c r="S22" s="181"/>
      <c r="T22" s="181"/>
      <c r="U22" s="181"/>
      <c r="V22" s="181"/>
      <c r="W22" s="181"/>
      <c r="X22" s="181"/>
    </row>
    <row r="23" spans="1:24" ht="30" customHeight="1" x14ac:dyDescent="0.2">
      <c r="A23" s="181" t="s">
        <v>33</v>
      </c>
      <c r="B23" s="181"/>
      <c r="C23" s="181"/>
      <c r="D23" s="181"/>
      <c r="E23" s="53" t="s">
        <v>32</v>
      </c>
      <c r="F23" s="53" t="s">
        <v>34</v>
      </c>
      <c r="G23" s="181" t="s">
        <v>189</v>
      </c>
      <c r="H23" s="181"/>
      <c r="I23" s="181"/>
      <c r="J23" s="181"/>
      <c r="K23" s="181"/>
      <c r="L23" s="181"/>
      <c r="M23" s="181"/>
      <c r="N23" s="181"/>
      <c r="O23" s="181"/>
      <c r="P23" s="181"/>
      <c r="Q23" s="181"/>
      <c r="R23" s="181"/>
      <c r="S23" s="181"/>
      <c r="T23" s="181"/>
      <c r="U23" s="181"/>
      <c r="V23" s="181"/>
      <c r="W23" s="181"/>
      <c r="X23" s="181"/>
    </row>
    <row r="24" spans="1:24" ht="58.5" customHeight="1" x14ac:dyDescent="0.25">
      <c r="A24" s="51"/>
      <c r="B24" s="51"/>
      <c r="C24" s="51"/>
      <c r="D24" s="51"/>
      <c r="E24" s="51"/>
      <c r="F24" s="54" t="s">
        <v>35</v>
      </c>
      <c r="G24" s="181" t="s">
        <v>190</v>
      </c>
      <c r="H24" s="181"/>
      <c r="I24" s="181"/>
      <c r="J24" s="181"/>
      <c r="K24" s="181"/>
      <c r="L24" s="181"/>
      <c r="M24" s="181"/>
      <c r="N24" s="181"/>
      <c r="O24" s="181"/>
      <c r="P24" s="181"/>
      <c r="Q24" s="181"/>
      <c r="R24" s="181"/>
      <c r="S24" s="181"/>
      <c r="T24" s="181"/>
      <c r="U24" s="181"/>
      <c r="V24" s="181"/>
      <c r="W24" s="181"/>
      <c r="X24" s="181"/>
    </row>
    <row r="25" spans="1:24" ht="59.25" customHeight="1" x14ac:dyDescent="0.25">
      <c r="A25" s="51"/>
      <c r="B25" s="51"/>
      <c r="C25" s="51"/>
      <c r="D25" s="51"/>
      <c r="E25" s="51"/>
      <c r="F25" s="54" t="s">
        <v>36</v>
      </c>
      <c r="G25" s="181" t="s">
        <v>191</v>
      </c>
      <c r="H25" s="181"/>
      <c r="I25" s="181"/>
      <c r="J25" s="181"/>
      <c r="K25" s="181"/>
      <c r="L25" s="181"/>
      <c r="M25" s="181"/>
      <c r="N25" s="181"/>
      <c r="O25" s="181"/>
      <c r="P25" s="181"/>
      <c r="Q25" s="181"/>
      <c r="R25" s="181"/>
      <c r="S25" s="181"/>
      <c r="T25" s="181"/>
      <c r="U25" s="181"/>
      <c r="V25" s="181"/>
      <c r="W25" s="181"/>
      <c r="X25" s="181"/>
    </row>
    <row r="26" spans="1:24" ht="30" customHeight="1" x14ac:dyDescent="0.25">
      <c r="A26" s="51"/>
      <c r="B26" s="51"/>
      <c r="C26" s="51"/>
      <c r="D26" s="51"/>
      <c r="E26" s="51"/>
      <c r="F26" s="54" t="s">
        <v>37</v>
      </c>
      <c r="G26" s="181" t="s">
        <v>192</v>
      </c>
      <c r="H26" s="181"/>
      <c r="I26" s="181"/>
      <c r="J26" s="181"/>
      <c r="K26" s="181"/>
      <c r="L26" s="181"/>
      <c r="M26" s="181"/>
      <c r="N26" s="181"/>
      <c r="O26" s="181"/>
      <c r="P26" s="181"/>
      <c r="Q26" s="181"/>
      <c r="R26" s="181"/>
      <c r="S26" s="181"/>
      <c r="T26" s="181"/>
      <c r="U26" s="181"/>
      <c r="V26" s="181"/>
      <c r="W26" s="181"/>
      <c r="X26" s="181"/>
    </row>
    <row r="27" spans="1:24" ht="9.75" customHeight="1" x14ac:dyDescent="0.25">
      <c r="A27" s="51"/>
      <c r="B27" s="51"/>
      <c r="C27" s="51"/>
      <c r="D27" s="51"/>
      <c r="E27" s="51"/>
      <c r="F27" s="54"/>
      <c r="G27" s="53"/>
      <c r="H27" s="53"/>
      <c r="I27" s="53"/>
      <c r="J27" s="53"/>
      <c r="K27" s="53"/>
      <c r="L27" s="53"/>
      <c r="M27" s="53"/>
      <c r="N27" s="53"/>
      <c r="O27" s="53"/>
      <c r="P27" s="53"/>
      <c r="Q27" s="53"/>
      <c r="R27" s="53"/>
      <c r="S27" s="53"/>
      <c r="T27" s="53"/>
      <c r="U27" s="53"/>
      <c r="V27" s="53"/>
      <c r="W27" s="53"/>
      <c r="X27" s="53"/>
    </row>
    <row r="28" spans="1:24" ht="15" x14ac:dyDescent="0.25">
      <c r="A28" s="182" t="s">
        <v>193</v>
      </c>
      <c r="B28" s="182"/>
      <c r="C28" s="182"/>
      <c r="D28" s="182"/>
      <c r="E28" s="182"/>
      <c r="F28" s="182"/>
      <c r="G28" s="182"/>
      <c r="H28" s="182"/>
      <c r="I28" s="182"/>
      <c r="J28" s="182"/>
      <c r="K28" s="182"/>
      <c r="L28" s="182"/>
      <c r="M28" s="182"/>
      <c r="N28" s="182"/>
      <c r="O28" s="182"/>
      <c r="P28" s="182"/>
      <c r="Q28" s="182"/>
      <c r="R28" s="182"/>
      <c r="S28" s="182"/>
      <c r="T28" s="182"/>
      <c r="U28" s="182"/>
      <c r="V28" s="182"/>
      <c r="W28" s="182"/>
      <c r="X28" s="182"/>
    </row>
    <row r="29" spans="1:24" ht="16.5" customHeight="1" x14ac:dyDescent="0.2">
      <c r="A29" s="181" t="s">
        <v>41</v>
      </c>
      <c r="B29" s="181"/>
      <c r="C29" s="181"/>
      <c r="D29" s="181"/>
      <c r="E29" s="53" t="s">
        <v>32</v>
      </c>
      <c r="F29" s="181"/>
      <c r="G29" s="181"/>
      <c r="H29" s="181"/>
      <c r="I29" s="181"/>
      <c r="J29" s="181"/>
      <c r="K29" s="181"/>
      <c r="L29" s="181"/>
      <c r="M29" s="181"/>
      <c r="N29" s="181"/>
      <c r="O29" s="181"/>
      <c r="P29" s="181"/>
      <c r="Q29" s="181"/>
      <c r="R29" s="181"/>
      <c r="S29" s="181"/>
      <c r="T29" s="181"/>
      <c r="U29" s="181"/>
      <c r="V29" s="181"/>
      <c r="W29" s="181"/>
      <c r="X29" s="181"/>
    </row>
    <row r="30" spans="1:24" ht="29.25" customHeight="1" x14ac:dyDescent="0.2">
      <c r="A30" s="181" t="s">
        <v>194</v>
      </c>
      <c r="B30" s="181"/>
      <c r="C30" s="181"/>
      <c r="D30" s="181"/>
      <c r="E30" s="53" t="s">
        <v>32</v>
      </c>
      <c r="F30" s="181" t="s">
        <v>359</v>
      </c>
      <c r="G30" s="181"/>
      <c r="H30" s="181"/>
      <c r="I30" s="181"/>
      <c r="J30" s="181"/>
      <c r="K30" s="181"/>
      <c r="L30" s="181"/>
      <c r="M30" s="181"/>
      <c r="N30" s="181"/>
      <c r="O30" s="181"/>
      <c r="P30" s="181"/>
      <c r="Q30" s="181"/>
      <c r="R30" s="181"/>
      <c r="S30" s="181"/>
      <c r="T30" s="181"/>
      <c r="U30" s="181"/>
      <c r="V30" s="181"/>
      <c r="W30" s="181"/>
      <c r="X30" s="181"/>
    </row>
    <row r="31" spans="1:24" ht="45" customHeight="1" x14ac:dyDescent="0.2">
      <c r="A31" s="181" t="s">
        <v>195</v>
      </c>
      <c r="B31" s="181"/>
      <c r="C31" s="181"/>
      <c r="D31" s="181"/>
      <c r="E31" s="53" t="s">
        <v>32</v>
      </c>
      <c r="F31" s="181" t="s">
        <v>360</v>
      </c>
      <c r="G31" s="181"/>
      <c r="H31" s="181"/>
      <c r="I31" s="181"/>
      <c r="J31" s="181"/>
      <c r="K31" s="181"/>
      <c r="L31" s="181"/>
      <c r="M31" s="181"/>
      <c r="N31" s="181"/>
      <c r="O31" s="181"/>
      <c r="P31" s="181"/>
      <c r="Q31" s="181"/>
      <c r="R31" s="181"/>
      <c r="S31" s="181"/>
      <c r="T31" s="181"/>
      <c r="U31" s="181"/>
      <c r="V31" s="181"/>
      <c r="W31" s="181"/>
      <c r="X31" s="181"/>
    </row>
    <row r="32" spans="1:24" ht="16.5" customHeight="1" x14ac:dyDescent="0.2">
      <c r="A32" s="181" t="s">
        <v>196</v>
      </c>
      <c r="B32" s="181"/>
      <c r="C32" s="181"/>
      <c r="D32" s="181"/>
      <c r="E32" s="53" t="s">
        <v>32</v>
      </c>
      <c r="F32" s="181" t="s">
        <v>197</v>
      </c>
      <c r="G32" s="181"/>
      <c r="H32" s="181"/>
      <c r="I32" s="181"/>
      <c r="J32" s="181"/>
      <c r="K32" s="181"/>
      <c r="L32" s="181"/>
      <c r="M32" s="181"/>
      <c r="N32" s="181"/>
      <c r="O32" s="181"/>
      <c r="P32" s="181"/>
      <c r="Q32" s="181"/>
      <c r="R32" s="181"/>
      <c r="S32" s="181"/>
      <c r="T32" s="181"/>
      <c r="U32" s="181"/>
      <c r="V32" s="181"/>
      <c r="W32" s="181"/>
      <c r="X32" s="181"/>
    </row>
    <row r="33" spans="1:24" ht="18.75" customHeight="1" x14ac:dyDescent="0.25">
      <c r="A33" s="51"/>
      <c r="B33" s="51"/>
      <c r="C33" s="51"/>
      <c r="D33" s="51"/>
      <c r="E33" s="51"/>
      <c r="F33" s="51"/>
      <c r="G33" s="51"/>
      <c r="H33" s="51"/>
      <c r="I33" s="51"/>
      <c r="J33" s="55"/>
      <c r="K33" s="55"/>
      <c r="L33" s="55"/>
      <c r="M33" s="55"/>
      <c r="N33" s="55"/>
      <c r="O33" s="55"/>
      <c r="P33" s="55" t="s">
        <v>361</v>
      </c>
      <c r="Q33" s="55"/>
      <c r="R33" s="55"/>
      <c r="S33" s="55"/>
      <c r="T33" s="55"/>
      <c r="U33" s="55"/>
      <c r="V33" s="55"/>
      <c r="W33" s="55"/>
      <c r="X33" s="55"/>
    </row>
    <row r="34" spans="1:24" ht="15" x14ac:dyDescent="0.25">
      <c r="A34" s="51"/>
      <c r="B34" s="51"/>
      <c r="C34" s="51"/>
      <c r="D34" s="51"/>
      <c r="E34" s="51"/>
      <c r="F34" s="51"/>
      <c r="G34" s="51"/>
      <c r="H34" s="51"/>
      <c r="I34" s="51"/>
      <c r="J34" s="55"/>
      <c r="K34" s="55"/>
      <c r="L34" s="55"/>
      <c r="M34" s="55"/>
      <c r="N34" s="55"/>
      <c r="O34" s="55"/>
      <c r="P34" s="55" t="s">
        <v>232</v>
      </c>
      <c r="Q34" s="55"/>
      <c r="R34" s="55"/>
      <c r="S34" s="55"/>
      <c r="T34" s="55"/>
      <c r="U34" s="55"/>
      <c r="V34" s="55"/>
      <c r="W34" s="55"/>
      <c r="X34" s="55"/>
    </row>
    <row r="35" spans="1:24" ht="5.25" customHeight="1" x14ac:dyDescent="0.25">
      <c r="A35" s="51"/>
      <c r="B35" s="51"/>
      <c r="C35" s="51"/>
      <c r="D35" s="51"/>
      <c r="E35" s="51"/>
      <c r="F35" s="51"/>
      <c r="G35" s="51"/>
      <c r="H35" s="51"/>
      <c r="I35" s="51"/>
      <c r="J35" s="51"/>
      <c r="K35" s="51"/>
      <c r="L35" s="51"/>
      <c r="M35" s="51"/>
      <c r="N35" s="51"/>
      <c r="O35" s="51"/>
      <c r="P35" s="51"/>
      <c r="Q35" s="51"/>
      <c r="R35" s="51"/>
      <c r="S35" s="51"/>
      <c r="T35" s="51"/>
      <c r="U35" s="51"/>
      <c r="V35" s="51"/>
      <c r="W35" s="51"/>
      <c r="X35" s="51"/>
    </row>
    <row r="36" spans="1:24" ht="15" x14ac:dyDescent="0.25">
      <c r="A36" s="51"/>
      <c r="B36" s="51"/>
      <c r="C36" s="51"/>
      <c r="D36" s="51"/>
      <c r="E36" s="51"/>
      <c r="F36" s="51"/>
      <c r="G36" s="51"/>
      <c r="H36" s="51"/>
      <c r="I36" s="51"/>
      <c r="J36" s="55"/>
      <c r="K36" s="55"/>
      <c r="L36" s="55"/>
      <c r="M36" s="182" t="s">
        <v>362</v>
      </c>
      <c r="N36" s="182"/>
      <c r="O36" s="182"/>
      <c r="P36" s="182"/>
      <c r="Q36" s="182"/>
      <c r="R36" s="182"/>
      <c r="S36" s="182"/>
      <c r="T36" s="182"/>
      <c r="U36" s="182"/>
      <c r="V36" s="182"/>
      <c r="W36" s="182"/>
      <c r="X36" s="55"/>
    </row>
    <row r="37" spans="1:24" ht="15" x14ac:dyDescent="0.25">
      <c r="A37" s="51"/>
      <c r="B37" s="51"/>
      <c r="C37" s="51"/>
      <c r="D37" s="51"/>
      <c r="E37" s="51"/>
      <c r="F37" s="51"/>
      <c r="G37" s="51"/>
      <c r="H37" s="51"/>
      <c r="I37" s="55"/>
      <c r="J37" s="55"/>
      <c r="K37" s="55"/>
      <c r="L37" s="55"/>
      <c r="M37" s="182" t="s">
        <v>363</v>
      </c>
      <c r="N37" s="182"/>
      <c r="O37" s="182"/>
      <c r="P37" s="182"/>
      <c r="Q37" s="182"/>
      <c r="R37" s="182"/>
      <c r="S37" s="182"/>
      <c r="T37" s="182"/>
      <c r="U37" s="182"/>
      <c r="V37" s="182"/>
      <c r="W37" s="182"/>
      <c r="X37" s="55"/>
    </row>
    <row r="38" spans="1:24" ht="15" x14ac:dyDescent="0.25">
      <c r="A38" s="51"/>
      <c r="B38" s="51"/>
      <c r="C38" s="51"/>
      <c r="D38" s="51"/>
      <c r="E38" s="51"/>
      <c r="F38" s="51"/>
      <c r="G38" s="51"/>
      <c r="H38" s="51"/>
      <c r="I38" s="82"/>
      <c r="J38" s="82"/>
      <c r="K38" s="82"/>
      <c r="L38" s="82"/>
      <c r="M38" s="82"/>
      <c r="N38" s="82"/>
      <c r="O38" s="82"/>
      <c r="P38" s="82"/>
      <c r="Q38" s="82"/>
      <c r="R38" s="82"/>
      <c r="S38" s="82"/>
      <c r="T38" s="82"/>
      <c r="U38" s="82"/>
      <c r="V38" s="82"/>
      <c r="W38" s="82"/>
      <c r="X38" s="82"/>
    </row>
    <row r="39" spans="1:24" ht="15" x14ac:dyDescent="0.25">
      <c r="A39" s="51"/>
      <c r="B39" s="51"/>
      <c r="C39" s="51"/>
      <c r="D39" s="51"/>
      <c r="E39" s="51"/>
      <c r="F39" s="51"/>
      <c r="G39" s="51"/>
      <c r="H39" s="51"/>
      <c r="I39" s="51"/>
      <c r="J39" s="51"/>
      <c r="K39" s="51"/>
      <c r="L39" s="51"/>
      <c r="M39" s="51"/>
      <c r="N39" s="51"/>
      <c r="O39" s="51"/>
      <c r="P39" s="51"/>
      <c r="Q39" s="51"/>
      <c r="R39" s="51"/>
      <c r="S39" s="51"/>
      <c r="T39" s="51"/>
      <c r="U39" s="51"/>
      <c r="V39" s="51"/>
      <c r="W39" s="51"/>
      <c r="X39" s="51"/>
    </row>
    <row r="40" spans="1:24" ht="6.75" customHeight="1" x14ac:dyDescent="0.25">
      <c r="A40" s="51"/>
      <c r="B40" s="51"/>
      <c r="C40" s="51"/>
      <c r="D40" s="51"/>
      <c r="E40" s="51"/>
      <c r="F40" s="51"/>
      <c r="G40" s="51"/>
      <c r="H40" s="51"/>
      <c r="I40" s="51"/>
      <c r="J40" s="51"/>
      <c r="K40" s="51"/>
      <c r="L40" s="51"/>
      <c r="M40" s="51"/>
      <c r="N40" s="51"/>
      <c r="O40" s="51"/>
      <c r="P40" s="51"/>
      <c r="Q40" s="51"/>
      <c r="R40" s="51"/>
      <c r="S40" s="51"/>
      <c r="T40" s="51"/>
      <c r="U40" s="51"/>
      <c r="V40" s="51"/>
      <c r="W40" s="51"/>
      <c r="X40" s="51"/>
    </row>
    <row r="41" spans="1:24" ht="15" x14ac:dyDescent="0.25">
      <c r="A41" s="51"/>
      <c r="B41" s="51"/>
      <c r="C41" s="51"/>
      <c r="D41" s="51"/>
      <c r="E41" s="51"/>
      <c r="F41" s="51"/>
      <c r="G41" s="51"/>
      <c r="H41" s="51"/>
      <c r="I41" s="56"/>
      <c r="J41" s="56"/>
      <c r="K41" s="56"/>
      <c r="L41" s="56"/>
      <c r="M41" s="183" t="s">
        <v>364</v>
      </c>
      <c r="N41" s="183"/>
      <c r="O41" s="183"/>
      <c r="P41" s="183"/>
      <c r="Q41" s="183"/>
      <c r="R41" s="183"/>
      <c r="S41" s="183"/>
      <c r="T41" s="183"/>
      <c r="U41" s="183"/>
      <c r="V41" s="183"/>
      <c r="W41" s="183"/>
      <c r="X41" s="56"/>
    </row>
    <row r="42" spans="1:24" ht="15" x14ac:dyDescent="0.25">
      <c r="A42" s="180" t="s">
        <v>198</v>
      </c>
      <c r="B42" s="180"/>
      <c r="C42" s="180"/>
      <c r="D42" s="180"/>
      <c r="E42" s="180"/>
      <c r="F42" s="180"/>
      <c r="G42" s="180"/>
      <c r="H42" s="51"/>
      <c r="I42" s="51"/>
      <c r="J42" s="51"/>
      <c r="K42" s="51"/>
      <c r="L42" s="51"/>
      <c r="M42" s="51"/>
      <c r="N42" s="51"/>
      <c r="O42" s="51"/>
      <c r="P42" s="51"/>
      <c r="Q42" s="51"/>
      <c r="R42" s="51"/>
      <c r="S42" s="51"/>
      <c r="T42" s="51"/>
      <c r="U42" s="51"/>
      <c r="V42" s="51"/>
      <c r="W42" s="51"/>
      <c r="X42" s="51"/>
    </row>
    <row r="43" spans="1:24" ht="12.75" customHeight="1" x14ac:dyDescent="0.25">
      <c r="A43" s="51" t="s">
        <v>34</v>
      </c>
      <c r="B43" s="180" t="s">
        <v>199</v>
      </c>
      <c r="C43" s="180"/>
      <c r="D43" s="180"/>
      <c r="E43" s="180"/>
      <c r="F43" s="180"/>
      <c r="G43" s="180"/>
      <c r="H43" s="180"/>
      <c r="I43" s="180"/>
      <c r="J43" s="180"/>
      <c r="K43" s="180"/>
      <c r="L43" s="180"/>
      <c r="M43" s="180"/>
      <c r="N43" s="180"/>
      <c r="O43" s="180"/>
      <c r="P43" s="180"/>
      <c r="Q43" s="180"/>
      <c r="R43" s="180"/>
      <c r="S43" s="180"/>
      <c r="T43" s="180"/>
      <c r="U43" s="180"/>
      <c r="V43" s="180"/>
      <c r="W43" s="180"/>
      <c r="X43" s="180"/>
    </row>
    <row r="44" spans="1:24" ht="12" customHeight="1" x14ac:dyDescent="0.25">
      <c r="A44" s="51" t="s">
        <v>35</v>
      </c>
      <c r="B44" s="180" t="s">
        <v>200</v>
      </c>
      <c r="C44" s="180"/>
      <c r="D44" s="180"/>
      <c r="E44" s="180"/>
      <c r="F44" s="180"/>
      <c r="G44" s="180"/>
      <c r="H44" s="180"/>
      <c r="I44" s="180"/>
      <c r="J44" s="180"/>
      <c r="K44" s="180"/>
      <c r="L44" s="180"/>
      <c r="M44" s="180"/>
      <c r="N44" s="180"/>
      <c r="O44" s="180"/>
      <c r="P44" s="180"/>
      <c r="Q44" s="180"/>
      <c r="R44" s="180"/>
      <c r="S44" s="180"/>
      <c r="T44" s="180"/>
      <c r="U44" s="180"/>
      <c r="V44" s="180"/>
      <c r="W44" s="180"/>
      <c r="X44" s="180"/>
    </row>
    <row r="45" spans="1:24" ht="11.25" customHeight="1" x14ac:dyDescent="0.25">
      <c r="A45" s="51" t="s">
        <v>36</v>
      </c>
      <c r="B45" s="180" t="s">
        <v>365</v>
      </c>
      <c r="C45" s="180"/>
      <c r="D45" s="180"/>
      <c r="E45" s="180"/>
      <c r="F45" s="180"/>
      <c r="G45" s="180"/>
      <c r="H45" s="180"/>
      <c r="I45" s="180"/>
      <c r="J45" s="180"/>
      <c r="K45" s="180"/>
      <c r="L45" s="180"/>
      <c r="M45" s="180"/>
      <c r="N45" s="180"/>
      <c r="O45" s="180"/>
      <c r="P45" s="180"/>
      <c r="Q45" s="180"/>
      <c r="R45" s="180"/>
      <c r="S45" s="180"/>
      <c r="T45" s="180"/>
      <c r="U45" s="180"/>
      <c r="V45" s="180"/>
      <c r="W45" s="180"/>
      <c r="X45" s="180"/>
    </row>
    <row r="46" spans="1:24" ht="15.75" x14ac:dyDescent="0.25">
      <c r="A46" s="57"/>
      <c r="B46" s="57"/>
      <c r="C46" s="57"/>
      <c r="D46" s="57"/>
      <c r="E46" s="57"/>
      <c r="F46" s="57"/>
      <c r="G46" s="57"/>
      <c r="H46" s="57"/>
      <c r="I46" s="57"/>
      <c r="J46" s="57"/>
      <c r="K46" s="57"/>
      <c r="L46" s="57"/>
      <c r="M46" s="57"/>
      <c r="N46" s="57"/>
      <c r="O46" s="57"/>
      <c r="P46" s="57"/>
      <c r="Q46" s="57"/>
      <c r="R46" s="57"/>
      <c r="S46" s="57"/>
      <c r="T46" s="57"/>
      <c r="U46" s="57"/>
      <c r="V46" s="57"/>
      <c r="W46" s="57"/>
      <c r="X46" s="57"/>
    </row>
  </sheetData>
  <mergeCells count="39">
    <mergeCell ref="A15:X15"/>
    <mergeCell ref="A1:X1"/>
    <mergeCell ref="A2:X2"/>
    <mergeCell ref="A3:X3"/>
    <mergeCell ref="A5:X5"/>
    <mergeCell ref="A6:X6"/>
    <mergeCell ref="A8:X8"/>
    <mergeCell ref="A9:X9"/>
    <mergeCell ref="A10:X10"/>
    <mergeCell ref="A11:X11"/>
    <mergeCell ref="A12:X12"/>
    <mergeCell ref="A13:X13"/>
    <mergeCell ref="A28:X28"/>
    <mergeCell ref="A17:X17"/>
    <mergeCell ref="A19:D19"/>
    <mergeCell ref="F19:X19"/>
    <mergeCell ref="A21:D21"/>
    <mergeCell ref="G21:X21"/>
    <mergeCell ref="G22:X22"/>
    <mergeCell ref="A23:D23"/>
    <mergeCell ref="G23:X23"/>
    <mergeCell ref="G24:X24"/>
    <mergeCell ref="G25:X25"/>
    <mergeCell ref="G26:X26"/>
    <mergeCell ref="A29:D29"/>
    <mergeCell ref="F29:X29"/>
    <mergeCell ref="A30:D30"/>
    <mergeCell ref="F30:X30"/>
    <mergeCell ref="A31:D31"/>
    <mergeCell ref="F31:X31"/>
    <mergeCell ref="B43:X43"/>
    <mergeCell ref="B44:X44"/>
    <mergeCell ref="B45:X45"/>
    <mergeCell ref="A32:D32"/>
    <mergeCell ref="F32:X32"/>
    <mergeCell ref="M36:W36"/>
    <mergeCell ref="M37:W37"/>
    <mergeCell ref="M41:W41"/>
    <mergeCell ref="A42:G42"/>
  </mergeCells>
  <pageMargins left="0.70866141732283472" right="0.39370078740157483" top="0.66666666666666663" bottom="1.3020833333333333" header="0.51181102362204722" footer="0.51181102362204722"/>
  <pageSetup paperSize="5"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I585"/>
  <sheetViews>
    <sheetView view="pageLayout" zoomScale="92" zoomScalePageLayoutView="92" workbookViewId="0">
      <selection activeCell="G1" sqref="G1"/>
    </sheetView>
  </sheetViews>
  <sheetFormatPr defaultRowHeight="15" x14ac:dyDescent="0.25"/>
  <cols>
    <col min="1" max="2" width="2.5703125" style="70" bestFit="1" customWidth="1"/>
    <col min="3" max="3" width="3.85546875" style="70" bestFit="1" customWidth="1"/>
    <col min="4" max="4" width="2.5703125" style="70" bestFit="1" customWidth="1"/>
    <col min="5" max="5" width="49.140625" style="70" customWidth="1"/>
    <col min="6" max="6" width="16.140625" style="70" customWidth="1"/>
    <col min="7" max="7" width="15.7109375" style="70" customWidth="1"/>
    <col min="8" max="8" width="14.42578125" style="70" customWidth="1"/>
    <col min="9" max="9" width="9.42578125" style="70" customWidth="1"/>
    <col min="10" max="16384" width="9.140625" style="70"/>
  </cols>
  <sheetData>
    <row r="2" spans="1:9" ht="18" x14ac:dyDescent="0.25">
      <c r="B2" s="138"/>
      <c r="C2" s="138"/>
      <c r="D2" s="138"/>
      <c r="E2" s="188" t="s">
        <v>182</v>
      </c>
      <c r="F2" s="188"/>
      <c r="G2" s="188"/>
      <c r="H2" s="188"/>
      <c r="I2" s="188"/>
    </row>
    <row r="3" spans="1:9" ht="18" x14ac:dyDescent="0.25">
      <c r="B3" s="138"/>
      <c r="C3" s="138"/>
      <c r="D3" s="138"/>
      <c r="E3" s="188" t="s">
        <v>183</v>
      </c>
      <c r="F3" s="188"/>
      <c r="G3" s="188"/>
      <c r="H3" s="188"/>
      <c r="I3" s="188"/>
    </row>
    <row r="4" spans="1:9" ht="26.25" x14ac:dyDescent="0.4">
      <c r="B4" s="139"/>
      <c r="C4" s="139"/>
      <c r="D4" s="139"/>
      <c r="E4" s="189" t="s">
        <v>257</v>
      </c>
      <c r="F4" s="189"/>
      <c r="G4" s="189"/>
      <c r="H4" s="189"/>
      <c r="I4" s="189"/>
    </row>
    <row r="5" spans="1:9" ht="16.5" thickBot="1" x14ac:dyDescent="0.35">
      <c r="A5" s="141"/>
      <c r="B5" s="140"/>
      <c r="C5" s="140"/>
      <c r="D5" s="140"/>
      <c r="E5" s="190" t="s">
        <v>371</v>
      </c>
      <c r="F5" s="190"/>
      <c r="G5" s="190"/>
      <c r="H5" s="190"/>
      <c r="I5" s="190"/>
    </row>
    <row r="6" spans="1:9" ht="15.75" thickTop="1" x14ac:dyDescent="0.25">
      <c r="A6" s="1"/>
      <c r="B6" s="1"/>
      <c r="C6" s="1"/>
      <c r="D6" s="1"/>
      <c r="E6" s="1"/>
      <c r="F6" s="1"/>
      <c r="G6" s="1"/>
      <c r="H6" s="1"/>
      <c r="I6" s="1"/>
    </row>
    <row r="7" spans="1:9" x14ac:dyDescent="0.25">
      <c r="A7" s="162" t="s">
        <v>184</v>
      </c>
      <c r="B7" s="162"/>
      <c r="C7" s="162"/>
      <c r="D7" s="162"/>
      <c r="E7" s="162"/>
      <c r="F7" s="162"/>
      <c r="G7" s="162"/>
      <c r="H7" s="162"/>
      <c r="I7" s="162"/>
    </row>
    <row r="8" spans="1:9" x14ac:dyDescent="0.25">
      <c r="A8" s="162" t="s">
        <v>29</v>
      </c>
      <c r="B8" s="162"/>
      <c r="C8" s="162"/>
      <c r="D8" s="162"/>
      <c r="E8" s="162"/>
      <c r="F8" s="162"/>
      <c r="G8" s="162"/>
      <c r="H8" s="162"/>
      <c r="I8" s="162"/>
    </row>
    <row r="9" spans="1:9" x14ac:dyDescent="0.25">
      <c r="A9" s="162" t="s">
        <v>252</v>
      </c>
      <c r="B9" s="162"/>
      <c r="C9" s="162"/>
      <c r="D9" s="162"/>
      <c r="E9" s="162"/>
      <c r="F9" s="162"/>
      <c r="G9" s="162"/>
      <c r="H9" s="162"/>
      <c r="I9" s="162"/>
    </row>
    <row r="10" spans="1:9" x14ac:dyDescent="0.25">
      <c r="A10" s="162" t="s">
        <v>221</v>
      </c>
      <c r="B10" s="162"/>
      <c r="C10" s="162"/>
      <c r="D10" s="162"/>
      <c r="E10" s="162"/>
      <c r="F10" s="162"/>
      <c r="G10" s="162"/>
      <c r="H10" s="162"/>
      <c r="I10" s="162"/>
    </row>
    <row r="11" spans="1:9" ht="15.75" x14ac:dyDescent="0.3">
      <c r="A11" s="69"/>
      <c r="B11" s="69"/>
      <c r="C11" s="69"/>
      <c r="D11" s="69"/>
      <c r="E11" s="69"/>
      <c r="F11" s="69"/>
      <c r="G11" s="69"/>
      <c r="H11" s="69"/>
      <c r="I11" s="69"/>
    </row>
    <row r="12" spans="1:9" ht="33" customHeight="1" x14ac:dyDescent="0.25">
      <c r="A12" s="179" t="s">
        <v>0</v>
      </c>
      <c r="B12" s="179"/>
      <c r="C12" s="179"/>
      <c r="D12" s="179"/>
      <c r="E12" s="87" t="s">
        <v>1</v>
      </c>
      <c r="F12" s="87" t="s">
        <v>214</v>
      </c>
      <c r="G12" s="87" t="s">
        <v>222</v>
      </c>
      <c r="H12" s="84" t="s">
        <v>223</v>
      </c>
      <c r="I12" s="84" t="s">
        <v>370</v>
      </c>
    </row>
    <row r="13" spans="1:9" ht="15.75" x14ac:dyDescent="0.3">
      <c r="A13" s="177">
        <v>1</v>
      </c>
      <c r="B13" s="177"/>
      <c r="C13" s="177"/>
      <c r="D13" s="177"/>
      <c r="E13" s="88">
        <v>2</v>
      </c>
      <c r="F13" s="88">
        <v>3</v>
      </c>
      <c r="G13" s="88">
        <v>4</v>
      </c>
      <c r="H13" s="71">
        <v>5</v>
      </c>
      <c r="I13" s="71">
        <v>6</v>
      </c>
    </row>
    <row r="14" spans="1:9" ht="15.75" x14ac:dyDescent="0.3">
      <c r="A14" s="88"/>
      <c r="B14" s="88"/>
      <c r="C14" s="88"/>
      <c r="D14" s="88"/>
      <c r="E14" s="88"/>
      <c r="F14" s="67"/>
      <c r="G14" s="88"/>
      <c r="H14" s="72"/>
      <c r="I14" s="72"/>
    </row>
    <row r="15" spans="1:9" ht="15.75" x14ac:dyDescent="0.3">
      <c r="A15" s="96">
        <v>1</v>
      </c>
      <c r="B15" s="96"/>
      <c r="C15" s="96"/>
      <c r="D15" s="96"/>
      <c r="E15" s="97" t="s">
        <v>2</v>
      </c>
      <c r="F15" s="137">
        <f>'Lamp I'!G16</f>
        <v>0</v>
      </c>
      <c r="G15" s="68">
        <f>F15</f>
        <v>0</v>
      </c>
      <c r="H15" s="73">
        <f>F15-G15</f>
        <v>0</v>
      </c>
      <c r="I15" s="85"/>
    </row>
    <row r="16" spans="1:9" ht="15.75" x14ac:dyDescent="0.3">
      <c r="A16" s="96">
        <v>1</v>
      </c>
      <c r="B16" s="96">
        <v>1</v>
      </c>
      <c r="C16" s="96"/>
      <c r="D16" s="96"/>
      <c r="E16" s="97" t="s">
        <v>3</v>
      </c>
      <c r="F16" s="137">
        <f>'Lamp I'!G17</f>
        <v>1289774500</v>
      </c>
      <c r="G16" s="68">
        <f t="shared" ref="G16:G79" si="0">F16</f>
        <v>1289774500</v>
      </c>
      <c r="H16" s="73">
        <f t="shared" ref="H16:H20" si="1">G16-F16</f>
        <v>0</v>
      </c>
      <c r="I16" s="74"/>
    </row>
    <row r="17" spans="1:9" ht="15.75" x14ac:dyDescent="0.3">
      <c r="A17" s="93">
        <v>1</v>
      </c>
      <c r="B17" s="93">
        <v>1</v>
      </c>
      <c r="C17" s="93">
        <v>1</v>
      </c>
      <c r="D17" s="93"/>
      <c r="E17" s="101" t="s">
        <v>4</v>
      </c>
      <c r="F17" s="137">
        <f>'Lamp I'!G18</f>
        <v>87953000</v>
      </c>
      <c r="G17" s="68">
        <f t="shared" si="0"/>
        <v>87953000</v>
      </c>
      <c r="H17" s="73">
        <f t="shared" si="1"/>
        <v>0</v>
      </c>
      <c r="I17" s="72"/>
    </row>
    <row r="18" spans="1:9" ht="15.75" x14ac:dyDescent="0.3">
      <c r="A18" s="93">
        <v>1</v>
      </c>
      <c r="B18" s="93">
        <v>1</v>
      </c>
      <c r="C18" s="93">
        <v>1</v>
      </c>
      <c r="D18" s="93">
        <v>1</v>
      </c>
      <c r="E18" s="101" t="s">
        <v>130</v>
      </c>
      <c r="F18" s="137">
        <f>'Lamp I'!G19</f>
        <v>0</v>
      </c>
      <c r="G18" s="68">
        <f t="shared" si="0"/>
        <v>0</v>
      </c>
      <c r="H18" s="73">
        <f t="shared" si="1"/>
        <v>0</v>
      </c>
      <c r="I18" s="72"/>
    </row>
    <row r="19" spans="1:9" ht="15.75" x14ac:dyDescent="0.3">
      <c r="A19" s="93">
        <v>1</v>
      </c>
      <c r="B19" s="93">
        <v>1</v>
      </c>
      <c r="C19" s="93">
        <v>1</v>
      </c>
      <c r="D19" s="93">
        <v>2</v>
      </c>
      <c r="E19" s="102" t="s">
        <v>131</v>
      </c>
      <c r="F19" s="137">
        <f>'Lamp I'!G20</f>
        <v>0</v>
      </c>
      <c r="G19" s="68">
        <f t="shared" si="0"/>
        <v>0</v>
      </c>
      <c r="H19" s="73">
        <f t="shared" si="1"/>
        <v>0</v>
      </c>
      <c r="I19" s="72"/>
    </row>
    <row r="20" spans="1:9" ht="30" customHeight="1" x14ac:dyDescent="0.3">
      <c r="A20" s="93">
        <v>1</v>
      </c>
      <c r="B20" s="93">
        <v>1</v>
      </c>
      <c r="C20" s="93">
        <v>1</v>
      </c>
      <c r="D20" s="93">
        <v>3</v>
      </c>
      <c r="E20" s="102" t="s">
        <v>132</v>
      </c>
      <c r="F20" s="137">
        <f>'Lamp I'!G21</f>
        <v>0</v>
      </c>
      <c r="G20" s="68">
        <f t="shared" si="0"/>
        <v>0</v>
      </c>
      <c r="H20" s="75">
        <f t="shared" si="1"/>
        <v>0</v>
      </c>
      <c r="I20" s="76"/>
    </row>
    <row r="21" spans="1:9" ht="15.75" x14ac:dyDescent="0.3">
      <c r="A21" s="93"/>
      <c r="B21" s="93"/>
      <c r="C21" s="93"/>
      <c r="D21" s="93"/>
      <c r="E21" s="101"/>
      <c r="F21" s="137">
        <f>'Lamp I'!G22</f>
        <v>12000000</v>
      </c>
      <c r="G21" s="68">
        <f t="shared" si="0"/>
        <v>12000000</v>
      </c>
      <c r="H21" s="73"/>
      <c r="I21" s="72"/>
    </row>
    <row r="22" spans="1:9" ht="15.75" x14ac:dyDescent="0.3">
      <c r="A22" s="93">
        <v>1</v>
      </c>
      <c r="B22" s="93">
        <v>1</v>
      </c>
      <c r="C22" s="93">
        <v>2</v>
      </c>
      <c r="D22" s="93"/>
      <c r="E22" s="101" t="s">
        <v>133</v>
      </c>
      <c r="F22" s="137">
        <f>'Lamp I'!G23</f>
        <v>0</v>
      </c>
      <c r="G22" s="68">
        <f t="shared" si="0"/>
        <v>0</v>
      </c>
      <c r="H22" s="73">
        <f>G22-F22</f>
        <v>0</v>
      </c>
      <c r="I22" s="72"/>
    </row>
    <row r="23" spans="1:9" ht="15.75" x14ac:dyDescent="0.3">
      <c r="A23" s="93">
        <v>1</v>
      </c>
      <c r="B23" s="93">
        <v>1</v>
      </c>
      <c r="C23" s="93">
        <v>2</v>
      </c>
      <c r="D23" s="93">
        <v>1</v>
      </c>
      <c r="E23" s="101" t="s">
        <v>134</v>
      </c>
      <c r="F23" s="137">
        <f>'Lamp I'!G24</f>
        <v>0</v>
      </c>
      <c r="G23" s="68">
        <f t="shared" si="0"/>
        <v>0</v>
      </c>
      <c r="H23" s="73">
        <f>G23-F23</f>
        <v>0</v>
      </c>
      <c r="I23" s="72"/>
    </row>
    <row r="24" spans="1:9" ht="15.75" x14ac:dyDescent="0.3">
      <c r="A24" s="93">
        <v>1</v>
      </c>
      <c r="B24" s="93">
        <v>1</v>
      </c>
      <c r="C24" s="93">
        <v>1</v>
      </c>
      <c r="D24" s="93">
        <v>2</v>
      </c>
      <c r="E24" s="101" t="s">
        <v>135</v>
      </c>
      <c r="F24" s="137">
        <f>'Lamp I'!G25</f>
        <v>0</v>
      </c>
      <c r="G24" s="68">
        <f t="shared" si="0"/>
        <v>0</v>
      </c>
      <c r="H24" s="73">
        <f>G24-F24</f>
        <v>0</v>
      </c>
      <c r="I24" s="72"/>
    </row>
    <row r="25" spans="1:9" ht="15.75" x14ac:dyDescent="0.3">
      <c r="A25" s="93"/>
      <c r="B25" s="93"/>
      <c r="C25" s="93"/>
      <c r="D25" s="93"/>
      <c r="E25" s="101"/>
      <c r="F25" s="137">
        <f>'Lamp I'!G26</f>
        <v>0</v>
      </c>
      <c r="G25" s="68">
        <f t="shared" si="0"/>
        <v>0</v>
      </c>
      <c r="H25" s="73"/>
      <c r="I25" s="72"/>
    </row>
    <row r="26" spans="1:9" ht="15.75" x14ac:dyDescent="0.3">
      <c r="A26" s="93">
        <v>1</v>
      </c>
      <c r="B26" s="93">
        <v>1</v>
      </c>
      <c r="C26" s="93">
        <v>3</v>
      </c>
      <c r="D26" s="93"/>
      <c r="E26" s="102" t="s">
        <v>136</v>
      </c>
      <c r="F26" s="137">
        <f>'Lamp I'!G27</f>
        <v>0</v>
      </c>
      <c r="G26" s="68">
        <f t="shared" si="0"/>
        <v>0</v>
      </c>
      <c r="H26" s="73">
        <f>G26-F26</f>
        <v>0</v>
      </c>
      <c r="I26" s="72"/>
    </row>
    <row r="27" spans="1:9" ht="15.75" x14ac:dyDescent="0.3">
      <c r="A27" s="93"/>
      <c r="B27" s="93"/>
      <c r="C27" s="93"/>
      <c r="D27" s="93"/>
      <c r="E27" s="101"/>
      <c r="F27" s="137">
        <f>'Lamp I'!G28</f>
        <v>75953000</v>
      </c>
      <c r="G27" s="68">
        <f t="shared" si="0"/>
        <v>75953000</v>
      </c>
      <c r="H27" s="73"/>
      <c r="I27" s="72"/>
    </row>
    <row r="28" spans="1:9" ht="15.75" x14ac:dyDescent="0.3">
      <c r="A28" s="93">
        <v>1</v>
      </c>
      <c r="B28" s="93">
        <v>1</v>
      </c>
      <c r="C28" s="93">
        <v>4</v>
      </c>
      <c r="D28" s="93"/>
      <c r="E28" s="101" t="s">
        <v>137</v>
      </c>
      <c r="F28" s="137">
        <f>'Lamp I'!G29</f>
        <v>0</v>
      </c>
      <c r="G28" s="68">
        <f t="shared" si="0"/>
        <v>0</v>
      </c>
      <c r="H28" s="73">
        <f>G28-F28</f>
        <v>0</v>
      </c>
      <c r="I28" s="72"/>
    </row>
    <row r="29" spans="1:9" ht="15.75" x14ac:dyDescent="0.3">
      <c r="A29" s="93"/>
      <c r="B29" s="93"/>
      <c r="C29" s="93"/>
      <c r="D29" s="93"/>
      <c r="E29" s="101"/>
      <c r="F29" s="137">
        <f>'Lamp I'!G30</f>
        <v>0</v>
      </c>
      <c r="G29" s="68">
        <f t="shared" si="0"/>
        <v>0</v>
      </c>
      <c r="H29" s="73"/>
      <c r="I29" s="72"/>
    </row>
    <row r="30" spans="1:9" ht="15.75" x14ac:dyDescent="0.3">
      <c r="A30" s="93">
        <v>1</v>
      </c>
      <c r="B30" s="93">
        <v>2</v>
      </c>
      <c r="C30" s="93"/>
      <c r="D30" s="93"/>
      <c r="E30" s="101" t="s">
        <v>5</v>
      </c>
      <c r="F30" s="137">
        <f>'Lamp I'!G31</f>
        <v>0</v>
      </c>
      <c r="G30" s="68">
        <f t="shared" si="0"/>
        <v>0</v>
      </c>
      <c r="H30" s="73">
        <f>F30-G30</f>
        <v>0</v>
      </c>
      <c r="I30" s="72"/>
    </row>
    <row r="31" spans="1:9" ht="15.75" x14ac:dyDescent="0.3">
      <c r="A31" s="93">
        <v>1</v>
      </c>
      <c r="B31" s="93">
        <v>2</v>
      </c>
      <c r="C31" s="93">
        <v>1</v>
      </c>
      <c r="D31" s="93"/>
      <c r="E31" s="101" t="s">
        <v>6</v>
      </c>
      <c r="F31" s="137">
        <f>'Lamp I'!G32</f>
        <v>1171257000</v>
      </c>
      <c r="G31" s="68">
        <f t="shared" si="0"/>
        <v>1171257000</v>
      </c>
      <c r="H31" s="73">
        <f t="shared" ref="H31:H38" si="2">G31-F31</f>
        <v>0</v>
      </c>
      <c r="I31" s="72"/>
    </row>
    <row r="32" spans="1:9" ht="30" customHeight="1" x14ac:dyDescent="0.3">
      <c r="A32" s="93">
        <v>1</v>
      </c>
      <c r="B32" s="93">
        <v>2</v>
      </c>
      <c r="C32" s="93">
        <v>2</v>
      </c>
      <c r="D32" s="93"/>
      <c r="E32" s="102" t="s">
        <v>138</v>
      </c>
      <c r="F32" s="137">
        <f>'Lamp I'!G33</f>
        <v>787613000</v>
      </c>
      <c r="G32" s="68">
        <f t="shared" si="0"/>
        <v>787613000</v>
      </c>
      <c r="H32" s="75">
        <f t="shared" si="2"/>
        <v>0</v>
      </c>
      <c r="I32" s="76"/>
    </row>
    <row r="33" spans="1:9" ht="15.75" x14ac:dyDescent="0.3">
      <c r="A33" s="93">
        <v>1</v>
      </c>
      <c r="B33" s="93">
        <v>2</v>
      </c>
      <c r="C33" s="93">
        <v>3</v>
      </c>
      <c r="D33" s="93"/>
      <c r="E33" s="101" t="s">
        <v>7</v>
      </c>
      <c r="F33" s="137">
        <f>'Lamp I'!G34</f>
        <v>25543000</v>
      </c>
      <c r="G33" s="68">
        <f t="shared" si="0"/>
        <v>25543000</v>
      </c>
      <c r="H33" s="73">
        <f>F33-G33</f>
        <v>0</v>
      </c>
      <c r="I33" s="72"/>
    </row>
    <row r="34" spans="1:9" ht="15.75" x14ac:dyDescent="0.3">
      <c r="A34" s="93">
        <v>1</v>
      </c>
      <c r="B34" s="93">
        <v>2</v>
      </c>
      <c r="C34" s="93">
        <v>4</v>
      </c>
      <c r="D34" s="93"/>
      <c r="E34" s="102" t="s">
        <v>139</v>
      </c>
      <c r="F34" s="137">
        <f>'Lamp I'!G35</f>
        <v>273101000</v>
      </c>
      <c r="G34" s="68">
        <f t="shared" si="0"/>
        <v>273101000</v>
      </c>
      <c r="H34" s="73">
        <f t="shared" si="2"/>
        <v>0</v>
      </c>
      <c r="I34" s="72"/>
    </row>
    <row r="35" spans="1:9" ht="15.75" x14ac:dyDescent="0.3">
      <c r="A35" s="93">
        <v>1</v>
      </c>
      <c r="B35" s="93">
        <v>2</v>
      </c>
      <c r="C35" s="93">
        <v>4</v>
      </c>
      <c r="D35" s="93">
        <v>1</v>
      </c>
      <c r="E35" s="101" t="s">
        <v>217</v>
      </c>
      <c r="F35" s="137">
        <f>'Lamp I'!G36</f>
        <v>35000000</v>
      </c>
      <c r="G35" s="68">
        <f t="shared" si="0"/>
        <v>35000000</v>
      </c>
      <c r="H35" s="73">
        <f t="shared" si="2"/>
        <v>0</v>
      </c>
      <c r="I35" s="72"/>
    </row>
    <row r="36" spans="1:9" ht="15.75" x14ac:dyDescent="0.3">
      <c r="A36" s="93">
        <v>1</v>
      </c>
      <c r="B36" s="93">
        <v>2</v>
      </c>
      <c r="C36" s="93">
        <v>5</v>
      </c>
      <c r="D36" s="93"/>
      <c r="E36" s="102" t="s">
        <v>140</v>
      </c>
      <c r="F36" s="137">
        <f>'Lamp I'!G37</f>
        <v>0</v>
      </c>
      <c r="G36" s="68">
        <f t="shared" si="0"/>
        <v>0</v>
      </c>
      <c r="H36" s="73">
        <f t="shared" si="2"/>
        <v>0</v>
      </c>
      <c r="I36" s="72"/>
    </row>
    <row r="37" spans="1:9" ht="15.75" x14ac:dyDescent="0.3">
      <c r="A37" s="93">
        <v>1</v>
      </c>
      <c r="B37" s="93">
        <v>2</v>
      </c>
      <c r="C37" s="93">
        <v>5</v>
      </c>
      <c r="D37" s="93">
        <v>1</v>
      </c>
      <c r="E37" s="102" t="s">
        <v>274</v>
      </c>
      <c r="F37" s="137">
        <f>'Lamp I'!G38</f>
        <v>50000000</v>
      </c>
      <c r="G37" s="68">
        <f t="shared" si="0"/>
        <v>50000000</v>
      </c>
      <c r="H37" s="73">
        <f t="shared" si="2"/>
        <v>0</v>
      </c>
      <c r="I37" s="72"/>
    </row>
    <row r="38" spans="1:9" ht="15.75" x14ac:dyDescent="0.3">
      <c r="A38" s="93"/>
      <c r="B38" s="93"/>
      <c r="C38" s="93"/>
      <c r="D38" s="93"/>
      <c r="E38" s="103"/>
      <c r="F38" s="137">
        <f>'Lamp I'!G39</f>
        <v>25000000</v>
      </c>
      <c r="G38" s="68">
        <f t="shared" si="0"/>
        <v>25000000</v>
      </c>
      <c r="H38" s="73">
        <f t="shared" si="2"/>
        <v>0</v>
      </c>
      <c r="I38" s="72"/>
    </row>
    <row r="39" spans="1:9" ht="15.75" x14ac:dyDescent="0.3">
      <c r="A39" s="93">
        <v>1</v>
      </c>
      <c r="B39" s="93">
        <v>3</v>
      </c>
      <c r="C39" s="93"/>
      <c r="D39" s="93"/>
      <c r="E39" s="101" t="s">
        <v>141</v>
      </c>
      <c r="F39" s="137">
        <f>'Lamp I'!G40</f>
        <v>0</v>
      </c>
      <c r="G39" s="68">
        <f t="shared" si="0"/>
        <v>0</v>
      </c>
      <c r="H39" s="73"/>
      <c r="I39" s="72"/>
    </row>
    <row r="40" spans="1:9" ht="30" x14ac:dyDescent="0.3">
      <c r="A40" s="93">
        <v>1</v>
      </c>
      <c r="B40" s="93">
        <v>3</v>
      </c>
      <c r="C40" s="93">
        <v>1</v>
      </c>
      <c r="D40" s="93"/>
      <c r="E40" s="102" t="s">
        <v>142</v>
      </c>
      <c r="F40" s="137">
        <f>'Lamp I'!G41</f>
        <v>5564500</v>
      </c>
      <c r="G40" s="68">
        <f t="shared" si="0"/>
        <v>5564500</v>
      </c>
      <c r="H40" s="73">
        <f>G40-F40</f>
        <v>0</v>
      </c>
      <c r="I40" s="72"/>
    </row>
    <row r="41" spans="1:9" ht="28.5" customHeight="1" x14ac:dyDescent="0.3">
      <c r="A41" s="93">
        <v>1</v>
      </c>
      <c r="B41" s="93">
        <v>3</v>
      </c>
      <c r="C41" s="93">
        <v>2</v>
      </c>
      <c r="D41" s="93"/>
      <c r="E41" s="102" t="s">
        <v>275</v>
      </c>
      <c r="F41" s="137">
        <f>'Lamp I'!G42</f>
        <v>0</v>
      </c>
      <c r="G41" s="68">
        <f t="shared" si="0"/>
        <v>0</v>
      </c>
      <c r="H41" s="75">
        <f>G41-F41</f>
        <v>0</v>
      </c>
      <c r="I41" s="76"/>
    </row>
    <row r="42" spans="1:9" ht="15.75" x14ac:dyDescent="0.3">
      <c r="A42" s="93"/>
      <c r="B42" s="93"/>
      <c r="C42" s="93"/>
      <c r="D42" s="93"/>
      <c r="E42" s="103"/>
      <c r="F42" s="137">
        <f>'Lamp I'!G43</f>
        <v>0</v>
      </c>
      <c r="G42" s="68">
        <f t="shared" si="0"/>
        <v>0</v>
      </c>
      <c r="H42" s="73">
        <f>G42-F42</f>
        <v>0</v>
      </c>
      <c r="I42" s="72"/>
    </row>
    <row r="43" spans="1:9" ht="15.75" x14ac:dyDescent="0.3">
      <c r="A43" s="93"/>
      <c r="B43" s="93"/>
      <c r="C43" s="93"/>
      <c r="D43" s="93"/>
      <c r="E43" s="97" t="s">
        <v>8</v>
      </c>
      <c r="F43" s="137">
        <f>'Lamp I'!G44</f>
        <v>0</v>
      </c>
      <c r="G43" s="68">
        <f t="shared" si="0"/>
        <v>0</v>
      </c>
      <c r="H43" s="73"/>
      <c r="I43" s="72"/>
    </row>
    <row r="44" spans="1:9" ht="15.75" x14ac:dyDescent="0.3">
      <c r="A44" s="93"/>
      <c r="B44" s="93"/>
      <c r="C44" s="93"/>
      <c r="D44" s="93"/>
      <c r="E44" s="103"/>
      <c r="F44" s="137">
        <f>'Lamp I'!G45</f>
        <v>1289774500</v>
      </c>
      <c r="G44" s="68">
        <f t="shared" si="0"/>
        <v>1289774500</v>
      </c>
      <c r="H44" s="73">
        <f>F44-G44</f>
        <v>0</v>
      </c>
      <c r="I44" s="72"/>
    </row>
    <row r="45" spans="1:9" ht="15.75" x14ac:dyDescent="0.3">
      <c r="A45" s="96">
        <v>2</v>
      </c>
      <c r="B45" s="96"/>
      <c r="C45" s="96"/>
      <c r="D45" s="96"/>
      <c r="E45" s="97" t="s">
        <v>9</v>
      </c>
      <c r="F45" s="137">
        <f>'Lamp I'!G46</f>
        <v>0</v>
      </c>
      <c r="G45" s="68">
        <f t="shared" si="0"/>
        <v>0</v>
      </c>
      <c r="H45" s="73"/>
      <c r="I45" s="72"/>
    </row>
    <row r="46" spans="1:9" ht="30" x14ac:dyDescent="0.3">
      <c r="A46" s="96">
        <v>2</v>
      </c>
      <c r="B46" s="96">
        <v>1</v>
      </c>
      <c r="C46" s="96"/>
      <c r="D46" s="96"/>
      <c r="E46" s="104" t="s">
        <v>143</v>
      </c>
      <c r="F46" s="137">
        <f>'Lamp I'!G47</f>
        <v>1292774500</v>
      </c>
      <c r="G46" s="68">
        <f t="shared" si="0"/>
        <v>1292774500</v>
      </c>
      <c r="H46" s="73">
        <f>F46-G46</f>
        <v>0</v>
      </c>
      <c r="I46" s="72"/>
    </row>
    <row r="47" spans="1:9" ht="15.75" x14ac:dyDescent="0.3">
      <c r="A47" s="93">
        <v>2</v>
      </c>
      <c r="B47" s="93">
        <v>1</v>
      </c>
      <c r="C47" s="93">
        <v>1</v>
      </c>
      <c r="D47" s="93"/>
      <c r="E47" s="101" t="s">
        <v>10</v>
      </c>
      <c r="F47" s="137">
        <f>'Lamp I'!G48</f>
        <v>237601089</v>
      </c>
      <c r="G47" s="68">
        <f t="shared" si="0"/>
        <v>237601089</v>
      </c>
      <c r="H47" s="73">
        <f>F47-G47</f>
        <v>0</v>
      </c>
      <c r="I47" s="72"/>
    </row>
    <row r="48" spans="1:9" ht="30" x14ac:dyDescent="0.3">
      <c r="A48" s="93"/>
      <c r="B48" s="93"/>
      <c r="C48" s="93"/>
      <c r="D48" s="93"/>
      <c r="E48" s="106" t="s">
        <v>144</v>
      </c>
      <c r="F48" s="137">
        <f>'Lamp I'!G49</f>
        <v>146121505</v>
      </c>
      <c r="G48" s="68">
        <f t="shared" si="0"/>
        <v>146121505</v>
      </c>
      <c r="H48" s="73">
        <f>F48-G48</f>
        <v>0</v>
      </c>
      <c r="I48" s="72"/>
    </row>
    <row r="49" spans="1:9" ht="30" customHeight="1" x14ac:dyDescent="0.3">
      <c r="A49" s="93"/>
      <c r="B49" s="93"/>
      <c r="C49" s="93"/>
      <c r="D49" s="93"/>
      <c r="E49" s="108" t="s">
        <v>218</v>
      </c>
      <c r="F49" s="137">
        <f>'Lamp I'!G50</f>
        <v>95384000</v>
      </c>
      <c r="G49" s="68">
        <f t="shared" si="0"/>
        <v>95384000</v>
      </c>
      <c r="H49" s="75">
        <f t="shared" ref="H49:H58" si="3">G49-F49</f>
        <v>0</v>
      </c>
      <c r="I49" s="76"/>
    </row>
    <row r="50" spans="1:9" ht="30" x14ac:dyDescent="0.3">
      <c r="A50" s="93"/>
      <c r="B50" s="93"/>
      <c r="C50" s="93"/>
      <c r="D50" s="93"/>
      <c r="E50" s="106" t="s">
        <v>145</v>
      </c>
      <c r="F50" s="137">
        <f>'Lamp I'!G51</f>
        <v>17516000</v>
      </c>
      <c r="G50" s="68">
        <f t="shared" si="0"/>
        <v>17516000</v>
      </c>
      <c r="H50" s="73">
        <f t="shared" si="3"/>
        <v>0</v>
      </c>
      <c r="I50" s="72"/>
    </row>
    <row r="51" spans="1:9" ht="29.25" customHeight="1" x14ac:dyDescent="0.3">
      <c r="A51" s="93"/>
      <c r="B51" s="93"/>
      <c r="C51" s="93"/>
      <c r="D51" s="93"/>
      <c r="E51" s="108" t="s">
        <v>276</v>
      </c>
      <c r="F51" s="137">
        <f>'Lamp I'!G52</f>
        <v>12000000</v>
      </c>
      <c r="G51" s="68">
        <f t="shared" si="0"/>
        <v>12000000</v>
      </c>
      <c r="H51" s="73">
        <f t="shared" si="3"/>
        <v>0</v>
      </c>
      <c r="I51" s="72"/>
    </row>
    <row r="52" spans="1:9" ht="30.75" customHeight="1" x14ac:dyDescent="0.3">
      <c r="A52" s="93"/>
      <c r="B52" s="93"/>
      <c r="C52" s="93"/>
      <c r="D52" s="93"/>
      <c r="E52" s="108" t="s">
        <v>146</v>
      </c>
      <c r="F52" s="137">
        <f>'Lamp I'!G53</f>
        <v>3000000</v>
      </c>
      <c r="G52" s="68">
        <f t="shared" si="0"/>
        <v>3000000</v>
      </c>
      <c r="H52" s="73">
        <f t="shared" si="3"/>
        <v>0</v>
      </c>
      <c r="I52" s="72"/>
    </row>
    <row r="53" spans="1:9" ht="15.75" x14ac:dyDescent="0.3">
      <c r="A53" s="93"/>
      <c r="B53" s="93"/>
      <c r="C53" s="93"/>
      <c r="D53" s="93"/>
      <c r="E53" s="103" t="s">
        <v>147</v>
      </c>
      <c r="F53" s="137">
        <f>'Lamp I'!G54</f>
        <v>1397100</v>
      </c>
      <c r="G53" s="68">
        <f t="shared" si="0"/>
        <v>1397100</v>
      </c>
      <c r="H53" s="73">
        <f t="shared" si="3"/>
        <v>0</v>
      </c>
      <c r="I53" s="72"/>
    </row>
    <row r="54" spans="1:9" ht="15.75" x14ac:dyDescent="0.3">
      <c r="A54" s="93"/>
      <c r="B54" s="93"/>
      <c r="C54" s="93"/>
      <c r="D54" s="93"/>
      <c r="E54" s="108" t="s">
        <v>277</v>
      </c>
      <c r="F54" s="137">
        <f>'Lamp I'!G55</f>
        <v>11448000</v>
      </c>
      <c r="G54" s="68">
        <f t="shared" si="0"/>
        <v>11448000</v>
      </c>
      <c r="H54" s="73">
        <f>F54-G54</f>
        <v>0</v>
      </c>
      <c r="I54" s="72"/>
    </row>
    <row r="55" spans="1:9" ht="15.75" x14ac:dyDescent="0.3">
      <c r="A55" s="93"/>
      <c r="B55" s="93"/>
      <c r="C55" s="93"/>
      <c r="D55" s="93"/>
      <c r="E55" s="106" t="s">
        <v>278</v>
      </c>
      <c r="F55" s="137">
        <f>'Lamp I'!G56</f>
        <v>2866405</v>
      </c>
      <c r="G55" s="68">
        <f t="shared" si="0"/>
        <v>2866405</v>
      </c>
      <c r="H55" s="73">
        <f>F55-G55</f>
        <v>0</v>
      </c>
      <c r="I55" s="72"/>
    </row>
    <row r="56" spans="1:9" ht="15.75" x14ac:dyDescent="0.3">
      <c r="A56" s="93"/>
      <c r="B56" s="93"/>
      <c r="C56" s="93"/>
      <c r="D56" s="93"/>
      <c r="E56" s="103"/>
      <c r="F56" s="137">
        <f>'Lamp I'!G57</f>
        <v>2510000</v>
      </c>
      <c r="G56" s="68">
        <f t="shared" si="0"/>
        <v>2510000</v>
      </c>
      <c r="H56" s="73">
        <f t="shared" si="3"/>
        <v>0</v>
      </c>
      <c r="I56" s="72"/>
    </row>
    <row r="57" spans="1:9" ht="30" customHeight="1" x14ac:dyDescent="0.3">
      <c r="A57" s="93">
        <v>2</v>
      </c>
      <c r="B57" s="93">
        <v>1</v>
      </c>
      <c r="C57" s="93">
        <v>2</v>
      </c>
      <c r="D57" s="93"/>
      <c r="E57" s="101" t="s">
        <v>11</v>
      </c>
      <c r="F57" s="137">
        <f>'Lamp I'!G58</f>
        <v>0</v>
      </c>
      <c r="G57" s="68">
        <f t="shared" si="0"/>
        <v>0</v>
      </c>
      <c r="H57" s="75">
        <f t="shared" si="3"/>
        <v>0</v>
      </c>
      <c r="I57" s="76"/>
    </row>
    <row r="58" spans="1:9" ht="15.75" x14ac:dyDescent="0.3">
      <c r="A58" s="93">
        <v>2</v>
      </c>
      <c r="B58" s="93">
        <v>1</v>
      </c>
      <c r="C58" s="93">
        <v>2</v>
      </c>
      <c r="D58" s="93">
        <v>2</v>
      </c>
      <c r="E58" s="101" t="s">
        <v>12</v>
      </c>
      <c r="F58" s="137">
        <f>'Lamp I'!G59</f>
        <v>39429584</v>
      </c>
      <c r="G58" s="68">
        <f t="shared" si="0"/>
        <v>39429584</v>
      </c>
      <c r="H58" s="75">
        <f t="shared" si="3"/>
        <v>0</v>
      </c>
      <c r="I58" s="76"/>
    </row>
    <row r="59" spans="1:9" ht="15.75" x14ac:dyDescent="0.3">
      <c r="A59" s="93"/>
      <c r="B59" s="93"/>
      <c r="C59" s="93"/>
      <c r="D59" s="93"/>
      <c r="E59" s="103" t="s">
        <v>148</v>
      </c>
      <c r="F59" s="137">
        <f>'Lamp I'!G60</f>
        <v>0</v>
      </c>
      <c r="G59" s="68">
        <f t="shared" si="0"/>
        <v>0</v>
      </c>
      <c r="H59" s="73"/>
      <c r="I59" s="72"/>
    </row>
    <row r="60" spans="1:9" ht="15.75" x14ac:dyDescent="0.3">
      <c r="A60" s="93"/>
      <c r="B60" s="93"/>
      <c r="C60" s="93"/>
      <c r="D60" s="93"/>
      <c r="E60" s="103" t="s">
        <v>149</v>
      </c>
      <c r="F60" s="137">
        <f>'Lamp I'!G61</f>
        <v>1797284</v>
      </c>
      <c r="G60" s="68">
        <f t="shared" si="0"/>
        <v>1797284</v>
      </c>
      <c r="H60" s="73">
        <f t="shared" ref="H60:H80" si="4">G60-F60</f>
        <v>0</v>
      </c>
      <c r="I60" s="72"/>
    </row>
    <row r="61" spans="1:9" ht="30" x14ac:dyDescent="0.3">
      <c r="A61" s="93"/>
      <c r="B61" s="93"/>
      <c r="C61" s="93"/>
      <c r="D61" s="93"/>
      <c r="E61" s="108" t="s">
        <v>279</v>
      </c>
      <c r="F61" s="137">
        <f>'Lamp I'!G62</f>
        <v>900000</v>
      </c>
      <c r="G61" s="68">
        <f t="shared" si="0"/>
        <v>900000</v>
      </c>
      <c r="H61" s="73">
        <f t="shared" si="4"/>
        <v>0</v>
      </c>
      <c r="I61" s="72"/>
    </row>
    <row r="62" spans="1:9" ht="15.75" x14ac:dyDescent="0.3">
      <c r="A62" s="93"/>
      <c r="B62" s="93"/>
      <c r="C62" s="93"/>
      <c r="D62" s="93"/>
      <c r="E62" s="103" t="s">
        <v>150</v>
      </c>
      <c r="F62" s="137">
        <f>'Lamp I'!G63</f>
        <v>5250000</v>
      </c>
      <c r="G62" s="68">
        <f t="shared" si="0"/>
        <v>5250000</v>
      </c>
      <c r="H62" s="73">
        <f t="shared" si="4"/>
        <v>0</v>
      </c>
      <c r="I62" s="72"/>
    </row>
    <row r="63" spans="1:9" ht="15.75" x14ac:dyDescent="0.3">
      <c r="A63" s="93"/>
      <c r="B63" s="93"/>
      <c r="C63" s="93"/>
      <c r="D63" s="93"/>
      <c r="E63" s="103" t="s">
        <v>151</v>
      </c>
      <c r="F63" s="137">
        <f>'Lamp I'!G64</f>
        <v>5915000</v>
      </c>
      <c r="G63" s="68">
        <f t="shared" si="0"/>
        <v>5915000</v>
      </c>
      <c r="H63" s="73">
        <f t="shared" si="4"/>
        <v>0</v>
      </c>
      <c r="I63" s="72"/>
    </row>
    <row r="64" spans="1:9" ht="15.75" x14ac:dyDescent="0.3">
      <c r="A64" s="93"/>
      <c r="B64" s="93"/>
      <c r="C64" s="93"/>
      <c r="D64" s="93"/>
      <c r="E64" s="103" t="s">
        <v>152</v>
      </c>
      <c r="F64" s="137">
        <f>'Lamp I'!G65</f>
        <v>3000000</v>
      </c>
      <c r="G64" s="68">
        <f t="shared" si="0"/>
        <v>3000000</v>
      </c>
      <c r="H64" s="73">
        <f t="shared" si="4"/>
        <v>0</v>
      </c>
      <c r="I64" s="72"/>
    </row>
    <row r="65" spans="1:9" ht="15.75" x14ac:dyDescent="0.3">
      <c r="A65" s="93"/>
      <c r="B65" s="93"/>
      <c r="C65" s="93"/>
      <c r="D65" s="93"/>
      <c r="E65" s="108" t="s">
        <v>280</v>
      </c>
      <c r="F65" s="137">
        <f>'Lamp I'!G66</f>
        <v>256000</v>
      </c>
      <c r="G65" s="68">
        <f t="shared" si="0"/>
        <v>256000</v>
      </c>
      <c r="H65" s="73">
        <f t="shared" si="4"/>
        <v>0</v>
      </c>
      <c r="I65" s="72"/>
    </row>
    <row r="66" spans="1:9" ht="15.75" x14ac:dyDescent="0.3">
      <c r="A66" s="93"/>
      <c r="B66" s="93"/>
      <c r="C66" s="93"/>
      <c r="D66" s="93"/>
      <c r="E66" s="103" t="s">
        <v>153</v>
      </c>
      <c r="F66" s="137">
        <f>'Lamp I'!G67</f>
        <v>3000000</v>
      </c>
      <c r="G66" s="68">
        <f t="shared" si="0"/>
        <v>3000000</v>
      </c>
      <c r="H66" s="73">
        <f t="shared" si="4"/>
        <v>0</v>
      </c>
      <c r="I66" s="72"/>
    </row>
    <row r="67" spans="1:9" ht="15.75" x14ac:dyDescent="0.3">
      <c r="A67" s="93"/>
      <c r="B67" s="93"/>
      <c r="C67" s="93"/>
      <c r="D67" s="93"/>
      <c r="E67" s="103" t="s">
        <v>154</v>
      </c>
      <c r="F67" s="137">
        <f>'Lamp I'!G68</f>
        <v>5564500</v>
      </c>
      <c r="G67" s="68">
        <f t="shared" si="0"/>
        <v>5564500</v>
      </c>
      <c r="H67" s="73">
        <f t="shared" si="4"/>
        <v>0</v>
      </c>
      <c r="I67" s="72"/>
    </row>
    <row r="68" spans="1:9" ht="15.75" x14ac:dyDescent="0.3">
      <c r="A68" s="93"/>
      <c r="B68" s="93"/>
      <c r="C68" s="93"/>
      <c r="D68" s="93"/>
      <c r="E68" s="103" t="s">
        <v>281</v>
      </c>
      <c r="F68" s="137">
        <f>'Lamp I'!G69</f>
        <v>3000000</v>
      </c>
      <c r="G68" s="68">
        <f t="shared" si="0"/>
        <v>3000000</v>
      </c>
      <c r="H68" s="73">
        <f t="shared" si="4"/>
        <v>0</v>
      </c>
      <c r="I68" s="72"/>
    </row>
    <row r="69" spans="1:9" ht="15.75" x14ac:dyDescent="0.3">
      <c r="A69" s="93">
        <v>2</v>
      </c>
      <c r="B69" s="93">
        <v>1</v>
      </c>
      <c r="C69" s="93">
        <v>2</v>
      </c>
      <c r="D69" s="93">
        <v>3</v>
      </c>
      <c r="E69" s="101" t="s">
        <v>155</v>
      </c>
      <c r="F69" s="137">
        <f>'Lamp I'!G70</f>
        <v>9468000</v>
      </c>
      <c r="G69" s="68">
        <f t="shared" si="0"/>
        <v>9468000</v>
      </c>
      <c r="H69" s="73">
        <f t="shared" si="4"/>
        <v>0</v>
      </c>
      <c r="I69" s="72"/>
    </row>
    <row r="70" spans="1:9" ht="15.75" x14ac:dyDescent="0.3">
      <c r="A70" s="93"/>
      <c r="B70" s="93"/>
      <c r="C70" s="93"/>
      <c r="D70" s="93"/>
      <c r="E70" s="103" t="s">
        <v>282</v>
      </c>
      <c r="F70" s="137">
        <f>'Lamp I'!G71</f>
        <v>0</v>
      </c>
      <c r="G70" s="68">
        <f t="shared" si="0"/>
        <v>0</v>
      </c>
      <c r="H70" s="73">
        <f t="shared" si="4"/>
        <v>0</v>
      </c>
      <c r="I70" s="72"/>
    </row>
    <row r="71" spans="1:9" ht="15.75" x14ac:dyDescent="0.3">
      <c r="A71" s="93"/>
      <c r="B71" s="93"/>
      <c r="C71" s="93"/>
      <c r="D71" s="93"/>
      <c r="E71" s="103"/>
      <c r="F71" s="137">
        <f>'Lamp I'!G72</f>
        <v>1278800</v>
      </c>
      <c r="G71" s="68">
        <f t="shared" si="0"/>
        <v>1278800</v>
      </c>
      <c r="H71" s="73">
        <f t="shared" si="4"/>
        <v>0</v>
      </c>
      <c r="I71" s="72"/>
    </row>
    <row r="72" spans="1:9" ht="15.75" x14ac:dyDescent="0.3">
      <c r="A72" s="93">
        <v>2</v>
      </c>
      <c r="B72" s="93">
        <v>1</v>
      </c>
      <c r="C72" s="93">
        <v>3</v>
      </c>
      <c r="D72" s="93"/>
      <c r="E72" s="101" t="s">
        <v>156</v>
      </c>
      <c r="F72" s="137">
        <f>'Lamp I'!G73</f>
        <v>0</v>
      </c>
      <c r="G72" s="68">
        <f t="shared" si="0"/>
        <v>0</v>
      </c>
      <c r="H72" s="73">
        <f t="shared" si="4"/>
        <v>0</v>
      </c>
      <c r="I72" s="72"/>
    </row>
    <row r="73" spans="1:9" ht="15.75" x14ac:dyDescent="0.3">
      <c r="A73" s="93">
        <v>2</v>
      </c>
      <c r="B73" s="93">
        <v>1</v>
      </c>
      <c r="C73" s="93">
        <v>3</v>
      </c>
      <c r="D73" s="93">
        <v>2</v>
      </c>
      <c r="E73" s="101" t="s">
        <v>12</v>
      </c>
      <c r="F73" s="137">
        <f>'Lamp I'!G74</f>
        <v>4500000</v>
      </c>
      <c r="G73" s="68">
        <f t="shared" si="0"/>
        <v>4500000</v>
      </c>
      <c r="H73" s="73">
        <f t="shared" si="4"/>
        <v>0</v>
      </c>
      <c r="I73" s="72"/>
    </row>
    <row r="74" spans="1:9" ht="15.75" x14ac:dyDescent="0.3">
      <c r="A74" s="93"/>
      <c r="B74" s="93"/>
      <c r="C74" s="93"/>
      <c r="D74" s="93"/>
      <c r="E74" s="103" t="s">
        <v>157</v>
      </c>
      <c r="F74" s="137">
        <f>'Lamp I'!G75</f>
        <v>0</v>
      </c>
      <c r="G74" s="68">
        <f t="shared" si="0"/>
        <v>0</v>
      </c>
      <c r="H74" s="73">
        <f t="shared" si="4"/>
        <v>0</v>
      </c>
      <c r="I74" s="72"/>
    </row>
    <row r="75" spans="1:9" ht="15.75" x14ac:dyDescent="0.3">
      <c r="A75" s="93"/>
      <c r="B75" s="93"/>
      <c r="C75" s="93"/>
      <c r="D75" s="93"/>
      <c r="E75" s="103" t="s">
        <v>158</v>
      </c>
      <c r="F75" s="137">
        <f>'Lamp I'!G76</f>
        <v>330000</v>
      </c>
      <c r="G75" s="68">
        <f t="shared" si="0"/>
        <v>330000</v>
      </c>
      <c r="H75" s="73">
        <f t="shared" si="4"/>
        <v>0</v>
      </c>
      <c r="I75" s="72"/>
    </row>
    <row r="76" spans="1:9" ht="15.75" x14ac:dyDescent="0.3">
      <c r="A76" s="93"/>
      <c r="B76" s="93"/>
      <c r="C76" s="93"/>
      <c r="D76" s="93"/>
      <c r="E76" s="103" t="s">
        <v>159</v>
      </c>
      <c r="F76" s="137">
        <f>'Lamp I'!G77</f>
        <v>170000</v>
      </c>
      <c r="G76" s="68">
        <f t="shared" si="0"/>
        <v>170000</v>
      </c>
      <c r="H76" s="73">
        <f t="shared" si="4"/>
        <v>0</v>
      </c>
      <c r="I76" s="72"/>
    </row>
    <row r="77" spans="1:9" ht="15.75" x14ac:dyDescent="0.3">
      <c r="A77" s="93"/>
      <c r="B77" s="93"/>
      <c r="C77" s="93"/>
      <c r="D77" s="93"/>
      <c r="E77" s="103" t="s">
        <v>179</v>
      </c>
      <c r="F77" s="137">
        <f>'Lamp I'!G78</f>
        <v>1650000</v>
      </c>
      <c r="G77" s="68">
        <f t="shared" si="0"/>
        <v>1650000</v>
      </c>
      <c r="H77" s="77">
        <f t="shared" si="4"/>
        <v>0</v>
      </c>
      <c r="I77" s="78"/>
    </row>
    <row r="78" spans="1:9" ht="15.75" x14ac:dyDescent="0.3">
      <c r="A78" s="93"/>
      <c r="B78" s="93"/>
      <c r="C78" s="93"/>
      <c r="D78" s="93"/>
      <c r="E78" s="103" t="s">
        <v>150</v>
      </c>
      <c r="F78" s="137">
        <f>'Lamp I'!G79</f>
        <v>850000</v>
      </c>
      <c r="G78" s="68">
        <f t="shared" si="0"/>
        <v>850000</v>
      </c>
      <c r="H78" s="73">
        <f t="shared" si="4"/>
        <v>0</v>
      </c>
      <c r="I78" s="72"/>
    </row>
    <row r="79" spans="1:9" ht="15.75" x14ac:dyDescent="0.3">
      <c r="A79" s="93"/>
      <c r="B79" s="93"/>
      <c r="C79" s="93"/>
      <c r="D79" s="93"/>
      <c r="E79" s="103"/>
      <c r="F79" s="137">
        <f>'Lamp I'!G80</f>
        <v>1500000</v>
      </c>
      <c r="G79" s="68">
        <f t="shared" si="0"/>
        <v>1500000</v>
      </c>
      <c r="H79" s="73">
        <f t="shared" si="4"/>
        <v>0</v>
      </c>
      <c r="I79" s="72"/>
    </row>
    <row r="80" spans="1:9" ht="15.75" x14ac:dyDescent="0.3">
      <c r="A80" s="93">
        <v>2</v>
      </c>
      <c r="B80" s="93">
        <v>1</v>
      </c>
      <c r="C80" s="93">
        <v>4</v>
      </c>
      <c r="D80" s="93"/>
      <c r="E80" s="101" t="s">
        <v>161</v>
      </c>
      <c r="F80" s="137">
        <f>'Lamp I'!G81</f>
        <v>0</v>
      </c>
      <c r="G80" s="68">
        <f t="shared" ref="G80:G143" si="5">F80</f>
        <v>0</v>
      </c>
      <c r="H80" s="73">
        <f t="shared" si="4"/>
        <v>0</v>
      </c>
      <c r="I80" s="72"/>
    </row>
    <row r="81" spans="1:9" ht="15.75" x14ac:dyDescent="0.3">
      <c r="A81" s="93">
        <v>2</v>
      </c>
      <c r="B81" s="93">
        <v>1</v>
      </c>
      <c r="C81" s="93">
        <v>4</v>
      </c>
      <c r="D81" s="93">
        <v>2</v>
      </c>
      <c r="E81" s="101" t="s">
        <v>12</v>
      </c>
      <c r="F81" s="137">
        <f>'Lamp I'!G82</f>
        <v>20250000</v>
      </c>
      <c r="G81" s="68">
        <f t="shared" si="5"/>
        <v>20250000</v>
      </c>
      <c r="H81" s="73"/>
      <c r="I81" s="72"/>
    </row>
    <row r="82" spans="1:9" ht="15.75" x14ac:dyDescent="0.3">
      <c r="A82" s="93"/>
      <c r="B82" s="93"/>
      <c r="C82" s="93"/>
      <c r="D82" s="93"/>
      <c r="E82" s="103" t="s">
        <v>159</v>
      </c>
      <c r="F82" s="137">
        <f>'Lamp I'!G83</f>
        <v>0</v>
      </c>
      <c r="G82" s="68">
        <f t="shared" si="5"/>
        <v>0</v>
      </c>
      <c r="H82" s="73">
        <f t="shared" ref="H82:H88" si="6">G82-F82</f>
        <v>0</v>
      </c>
      <c r="I82" s="72"/>
    </row>
    <row r="83" spans="1:9" ht="15.75" x14ac:dyDescent="0.3">
      <c r="A83" s="93"/>
      <c r="B83" s="93"/>
      <c r="C83" s="93"/>
      <c r="D83" s="93"/>
      <c r="E83" s="103" t="s">
        <v>219</v>
      </c>
      <c r="F83" s="137">
        <f>'Lamp I'!G84</f>
        <v>2700000</v>
      </c>
      <c r="G83" s="68">
        <f t="shared" si="5"/>
        <v>2700000</v>
      </c>
      <c r="H83" s="73">
        <f t="shared" si="6"/>
        <v>0</v>
      </c>
      <c r="I83" s="72"/>
    </row>
    <row r="84" spans="1:9" ht="15.75" x14ac:dyDescent="0.3">
      <c r="A84" s="93"/>
      <c r="B84" s="93"/>
      <c r="C84" s="93"/>
      <c r="D84" s="93"/>
      <c r="E84" s="103"/>
      <c r="F84" s="137">
        <f>'Lamp I'!G85</f>
        <v>17550000</v>
      </c>
      <c r="G84" s="68">
        <f t="shared" si="5"/>
        <v>17550000</v>
      </c>
      <c r="H84" s="73">
        <f t="shared" si="6"/>
        <v>0</v>
      </c>
      <c r="I84" s="72"/>
    </row>
    <row r="85" spans="1:9" ht="15.75" x14ac:dyDescent="0.3">
      <c r="A85" s="93">
        <v>2</v>
      </c>
      <c r="B85" s="93">
        <v>1</v>
      </c>
      <c r="C85" s="93">
        <v>5</v>
      </c>
      <c r="D85" s="93"/>
      <c r="E85" s="103" t="s">
        <v>162</v>
      </c>
      <c r="F85" s="137">
        <f>'Lamp I'!G86</f>
        <v>0</v>
      </c>
      <c r="G85" s="68">
        <f t="shared" si="5"/>
        <v>0</v>
      </c>
      <c r="H85" s="73">
        <f t="shared" si="6"/>
        <v>0</v>
      </c>
      <c r="I85" s="72"/>
    </row>
    <row r="86" spans="1:9" ht="15.75" x14ac:dyDescent="0.3">
      <c r="A86" s="93">
        <v>2</v>
      </c>
      <c r="B86" s="93">
        <v>1</v>
      </c>
      <c r="C86" s="93">
        <v>5</v>
      </c>
      <c r="D86" s="93">
        <v>2</v>
      </c>
      <c r="E86" s="103" t="s">
        <v>12</v>
      </c>
      <c r="F86" s="137">
        <f>'Lamp I'!G87</f>
        <v>2700000</v>
      </c>
      <c r="G86" s="68">
        <f t="shared" si="5"/>
        <v>2700000</v>
      </c>
      <c r="H86" s="73">
        <f t="shared" si="6"/>
        <v>0</v>
      </c>
      <c r="I86" s="72"/>
    </row>
    <row r="87" spans="1:9" ht="15.75" x14ac:dyDescent="0.3">
      <c r="A87" s="93"/>
      <c r="B87" s="93"/>
      <c r="C87" s="93"/>
      <c r="D87" s="93"/>
      <c r="E87" s="103" t="s">
        <v>157</v>
      </c>
      <c r="F87" s="137">
        <f>'Lamp I'!G88</f>
        <v>0</v>
      </c>
      <c r="G87" s="68">
        <f t="shared" si="5"/>
        <v>0</v>
      </c>
      <c r="H87" s="73">
        <f t="shared" si="6"/>
        <v>0</v>
      </c>
      <c r="I87" s="72"/>
    </row>
    <row r="88" spans="1:9" ht="15.75" x14ac:dyDescent="0.3">
      <c r="A88" s="93"/>
      <c r="B88" s="93"/>
      <c r="C88" s="93"/>
      <c r="D88" s="93"/>
      <c r="E88" s="103" t="s">
        <v>158</v>
      </c>
      <c r="F88" s="137">
        <f>'Lamp I'!G89</f>
        <v>100000</v>
      </c>
      <c r="G88" s="68">
        <f t="shared" si="5"/>
        <v>100000</v>
      </c>
      <c r="H88" s="73">
        <f t="shared" si="6"/>
        <v>0</v>
      </c>
      <c r="I88" s="72"/>
    </row>
    <row r="89" spans="1:9" ht="15.75" x14ac:dyDescent="0.3">
      <c r="A89" s="93"/>
      <c r="B89" s="93"/>
      <c r="C89" s="93"/>
      <c r="D89" s="93"/>
      <c r="E89" s="103" t="s">
        <v>160</v>
      </c>
      <c r="F89" s="137">
        <f>'Lamp I'!G90</f>
        <v>40000</v>
      </c>
      <c r="G89" s="68">
        <f t="shared" si="5"/>
        <v>40000</v>
      </c>
      <c r="H89" s="73"/>
      <c r="I89" s="72"/>
    </row>
    <row r="90" spans="1:9" ht="15.75" x14ac:dyDescent="0.3">
      <c r="A90" s="93"/>
      <c r="B90" s="93"/>
      <c r="C90" s="93"/>
      <c r="D90" s="93"/>
      <c r="E90" s="103" t="s">
        <v>150</v>
      </c>
      <c r="F90" s="137">
        <f>'Lamp I'!G91</f>
        <v>2500000</v>
      </c>
      <c r="G90" s="68">
        <f t="shared" si="5"/>
        <v>2500000</v>
      </c>
      <c r="H90" s="73">
        <f t="shared" ref="H90:H96" si="7">G90-F90</f>
        <v>0</v>
      </c>
      <c r="I90" s="72"/>
    </row>
    <row r="91" spans="1:9" ht="15.75" x14ac:dyDescent="0.3">
      <c r="A91" s="93"/>
      <c r="B91" s="93"/>
      <c r="C91" s="93"/>
      <c r="D91" s="93"/>
      <c r="E91" s="103"/>
      <c r="F91" s="137">
        <f>'Lamp I'!G92</f>
        <v>60000</v>
      </c>
      <c r="G91" s="68">
        <f t="shared" si="5"/>
        <v>60000</v>
      </c>
      <c r="H91" s="73">
        <f t="shared" si="7"/>
        <v>0</v>
      </c>
      <c r="I91" s="72"/>
    </row>
    <row r="92" spans="1:9" ht="15.75" x14ac:dyDescent="0.3">
      <c r="A92" s="93">
        <v>2</v>
      </c>
      <c r="B92" s="93">
        <v>1</v>
      </c>
      <c r="C92" s="93">
        <v>6</v>
      </c>
      <c r="D92" s="93"/>
      <c r="E92" s="103" t="s">
        <v>163</v>
      </c>
      <c r="F92" s="137">
        <f>'Lamp I'!G93</f>
        <v>0</v>
      </c>
      <c r="G92" s="68">
        <f t="shared" si="5"/>
        <v>0</v>
      </c>
      <c r="H92" s="73">
        <f t="shared" si="7"/>
        <v>0</v>
      </c>
      <c r="I92" s="72"/>
    </row>
    <row r="93" spans="1:9" ht="15.75" x14ac:dyDescent="0.3">
      <c r="A93" s="93">
        <v>2</v>
      </c>
      <c r="B93" s="93">
        <v>1</v>
      </c>
      <c r="C93" s="93">
        <v>6</v>
      </c>
      <c r="D93" s="93">
        <v>2</v>
      </c>
      <c r="E93" s="103" t="s">
        <v>12</v>
      </c>
      <c r="F93" s="137">
        <f>'Lamp I'!G94</f>
        <v>2700000</v>
      </c>
      <c r="G93" s="68">
        <f t="shared" si="5"/>
        <v>2700000</v>
      </c>
      <c r="H93" s="73">
        <f t="shared" si="7"/>
        <v>0</v>
      </c>
      <c r="I93" s="72"/>
    </row>
    <row r="94" spans="1:9" ht="15.75" x14ac:dyDescent="0.3">
      <c r="A94" s="93"/>
      <c r="B94" s="93"/>
      <c r="C94" s="93"/>
      <c r="D94" s="93"/>
      <c r="E94" s="103" t="s">
        <v>157</v>
      </c>
      <c r="F94" s="137">
        <f>'Lamp I'!G95</f>
        <v>0</v>
      </c>
      <c r="G94" s="68">
        <f t="shared" si="5"/>
        <v>0</v>
      </c>
      <c r="H94" s="73">
        <f t="shared" si="7"/>
        <v>0</v>
      </c>
      <c r="I94" s="72"/>
    </row>
    <row r="95" spans="1:9" ht="15.75" x14ac:dyDescent="0.3">
      <c r="A95" s="93"/>
      <c r="B95" s="93"/>
      <c r="C95" s="93"/>
      <c r="D95" s="93"/>
      <c r="E95" s="103" t="s">
        <v>158</v>
      </c>
      <c r="F95" s="137">
        <f>'Lamp I'!G96</f>
        <v>80000</v>
      </c>
      <c r="G95" s="68">
        <f t="shared" si="5"/>
        <v>80000</v>
      </c>
      <c r="H95" s="73">
        <f t="shared" si="7"/>
        <v>0</v>
      </c>
      <c r="I95" s="72"/>
    </row>
    <row r="96" spans="1:9" ht="15.75" x14ac:dyDescent="0.3">
      <c r="A96" s="93"/>
      <c r="B96" s="93"/>
      <c r="C96" s="93"/>
      <c r="D96" s="93"/>
      <c r="E96" s="103" t="s">
        <v>160</v>
      </c>
      <c r="F96" s="137">
        <f>'Lamp I'!G97</f>
        <v>50000</v>
      </c>
      <c r="G96" s="68">
        <f t="shared" si="5"/>
        <v>50000</v>
      </c>
      <c r="H96" s="73">
        <f t="shared" si="7"/>
        <v>0</v>
      </c>
      <c r="I96" s="72"/>
    </row>
    <row r="97" spans="1:9" ht="15.75" x14ac:dyDescent="0.3">
      <c r="A97" s="93"/>
      <c r="B97" s="93"/>
      <c r="C97" s="93"/>
      <c r="D97" s="93"/>
      <c r="E97" s="103" t="s">
        <v>150</v>
      </c>
      <c r="F97" s="137">
        <f>'Lamp I'!G98</f>
        <v>2450000</v>
      </c>
      <c r="G97" s="68">
        <f t="shared" si="5"/>
        <v>2450000</v>
      </c>
      <c r="H97" s="73"/>
      <c r="I97" s="72"/>
    </row>
    <row r="98" spans="1:9" ht="15.75" x14ac:dyDescent="0.3">
      <c r="A98" s="93"/>
      <c r="B98" s="93"/>
      <c r="C98" s="93"/>
      <c r="D98" s="93"/>
      <c r="E98" s="103"/>
      <c r="F98" s="137">
        <f>'Lamp I'!G99</f>
        <v>120000</v>
      </c>
      <c r="G98" s="68">
        <f t="shared" si="5"/>
        <v>120000</v>
      </c>
      <c r="H98" s="73">
        <f t="shared" ref="H98:H104" si="8">G98-F98</f>
        <v>0</v>
      </c>
      <c r="I98" s="72"/>
    </row>
    <row r="99" spans="1:9" ht="30" x14ac:dyDescent="0.3">
      <c r="A99" s="93">
        <v>2</v>
      </c>
      <c r="B99" s="93">
        <v>1</v>
      </c>
      <c r="C99" s="93">
        <v>7</v>
      </c>
      <c r="D99" s="93"/>
      <c r="E99" s="108" t="s">
        <v>164</v>
      </c>
      <c r="F99" s="137">
        <f>'Lamp I'!G100</f>
        <v>0</v>
      </c>
      <c r="G99" s="68">
        <f t="shared" si="5"/>
        <v>0</v>
      </c>
      <c r="H99" s="73">
        <f t="shared" si="8"/>
        <v>0</v>
      </c>
      <c r="I99" s="72"/>
    </row>
    <row r="100" spans="1:9" ht="15.75" x14ac:dyDescent="0.3">
      <c r="A100" s="93">
        <v>2</v>
      </c>
      <c r="B100" s="93">
        <v>1</v>
      </c>
      <c r="C100" s="93">
        <v>7</v>
      </c>
      <c r="D100" s="93">
        <v>2</v>
      </c>
      <c r="E100" s="103" t="s">
        <v>12</v>
      </c>
      <c r="F100" s="137">
        <f>'Lamp I'!G101</f>
        <v>10500000</v>
      </c>
      <c r="G100" s="68">
        <f t="shared" si="5"/>
        <v>10500000</v>
      </c>
      <c r="H100" s="73">
        <f t="shared" si="8"/>
        <v>0</v>
      </c>
      <c r="I100" s="72"/>
    </row>
    <row r="101" spans="1:9" ht="15.75" x14ac:dyDescent="0.3">
      <c r="A101" s="93"/>
      <c r="B101" s="93"/>
      <c r="C101" s="93"/>
      <c r="D101" s="93"/>
      <c r="E101" s="103" t="s">
        <v>157</v>
      </c>
      <c r="F101" s="137">
        <f>'Lamp I'!G102</f>
        <v>0</v>
      </c>
      <c r="G101" s="68">
        <f t="shared" si="5"/>
        <v>0</v>
      </c>
      <c r="H101" s="73">
        <f t="shared" si="8"/>
        <v>0</v>
      </c>
      <c r="I101" s="72"/>
    </row>
    <row r="102" spans="1:9" ht="15.75" x14ac:dyDescent="0.3">
      <c r="A102" s="93"/>
      <c r="B102" s="93"/>
      <c r="C102" s="93"/>
      <c r="D102" s="93"/>
      <c r="E102" s="103" t="s">
        <v>158</v>
      </c>
      <c r="F102" s="137">
        <f>'Lamp I'!G103</f>
        <v>80000</v>
      </c>
      <c r="G102" s="68">
        <f t="shared" si="5"/>
        <v>80000</v>
      </c>
      <c r="H102" s="73">
        <f t="shared" si="8"/>
        <v>0</v>
      </c>
      <c r="I102" s="72"/>
    </row>
    <row r="103" spans="1:9" ht="15.75" x14ac:dyDescent="0.3">
      <c r="A103" s="93"/>
      <c r="B103" s="93"/>
      <c r="C103" s="93"/>
      <c r="D103" s="93"/>
      <c r="E103" s="103" t="s">
        <v>160</v>
      </c>
      <c r="F103" s="137">
        <f>'Lamp I'!G104</f>
        <v>10000</v>
      </c>
      <c r="G103" s="68">
        <f t="shared" si="5"/>
        <v>10000</v>
      </c>
      <c r="H103" s="73">
        <f t="shared" si="8"/>
        <v>0</v>
      </c>
      <c r="I103" s="72"/>
    </row>
    <row r="104" spans="1:9" ht="15.75" x14ac:dyDescent="0.3">
      <c r="A104" s="93"/>
      <c r="B104" s="93"/>
      <c r="C104" s="93"/>
      <c r="D104" s="93"/>
      <c r="E104" s="103" t="s">
        <v>150</v>
      </c>
      <c r="F104" s="137">
        <f>'Lamp I'!G105</f>
        <v>10350000</v>
      </c>
      <c r="G104" s="68">
        <f t="shared" si="5"/>
        <v>10350000</v>
      </c>
      <c r="H104" s="73">
        <f t="shared" si="8"/>
        <v>0</v>
      </c>
      <c r="I104" s="72"/>
    </row>
    <row r="105" spans="1:9" ht="15.75" x14ac:dyDescent="0.3">
      <c r="A105" s="93"/>
      <c r="B105" s="93"/>
      <c r="C105" s="93"/>
      <c r="D105" s="93"/>
      <c r="E105" s="103"/>
      <c r="F105" s="137">
        <f>'Lamp I'!G106</f>
        <v>60000</v>
      </c>
      <c r="G105" s="68">
        <f t="shared" si="5"/>
        <v>60000</v>
      </c>
      <c r="H105" s="73"/>
      <c r="I105" s="72"/>
    </row>
    <row r="106" spans="1:9" ht="15.75" x14ac:dyDescent="0.3">
      <c r="A106" s="93">
        <v>2</v>
      </c>
      <c r="B106" s="93">
        <v>1</v>
      </c>
      <c r="C106" s="93">
        <v>8</v>
      </c>
      <c r="D106" s="93"/>
      <c r="E106" s="103" t="s">
        <v>165</v>
      </c>
      <c r="F106" s="137">
        <f>'Lamp I'!G107</f>
        <v>0</v>
      </c>
      <c r="G106" s="68">
        <f t="shared" si="5"/>
        <v>0</v>
      </c>
      <c r="H106" s="73">
        <f t="shared" ref="H106:H112" si="9">G106-F106</f>
        <v>0</v>
      </c>
      <c r="I106" s="72"/>
    </row>
    <row r="107" spans="1:9" ht="15.75" x14ac:dyDescent="0.3">
      <c r="A107" s="93">
        <v>2</v>
      </c>
      <c r="B107" s="93">
        <v>1</v>
      </c>
      <c r="C107" s="93">
        <v>8</v>
      </c>
      <c r="D107" s="93">
        <v>2</v>
      </c>
      <c r="E107" s="103" t="s">
        <v>12</v>
      </c>
      <c r="F107" s="137">
        <f>'Lamp I'!G108</f>
        <v>10000000</v>
      </c>
      <c r="G107" s="68">
        <f t="shared" si="5"/>
        <v>10000000</v>
      </c>
      <c r="H107" s="73">
        <f t="shared" si="9"/>
        <v>0</v>
      </c>
      <c r="I107" s="72"/>
    </row>
    <row r="108" spans="1:9" ht="15.75" x14ac:dyDescent="0.3">
      <c r="A108" s="93"/>
      <c r="B108" s="93"/>
      <c r="C108" s="93"/>
      <c r="D108" s="93"/>
      <c r="E108" s="103" t="s">
        <v>157</v>
      </c>
      <c r="F108" s="137">
        <f>'Lamp I'!G109</f>
        <v>0</v>
      </c>
      <c r="G108" s="68">
        <f t="shared" si="5"/>
        <v>0</v>
      </c>
      <c r="H108" s="73">
        <f t="shared" si="9"/>
        <v>0</v>
      </c>
      <c r="I108" s="72"/>
    </row>
    <row r="109" spans="1:9" ht="15.75" x14ac:dyDescent="0.3">
      <c r="A109" s="93"/>
      <c r="B109" s="93"/>
      <c r="C109" s="93"/>
      <c r="D109" s="93"/>
      <c r="E109" s="103" t="s">
        <v>158</v>
      </c>
      <c r="F109" s="137">
        <f>'Lamp I'!G110</f>
        <v>450000</v>
      </c>
      <c r="G109" s="68">
        <f t="shared" si="5"/>
        <v>450000</v>
      </c>
      <c r="H109" s="73">
        <f t="shared" si="9"/>
        <v>0</v>
      </c>
      <c r="I109" s="72"/>
    </row>
    <row r="110" spans="1:9" ht="15.75" x14ac:dyDescent="0.3">
      <c r="A110" s="93"/>
      <c r="B110" s="93"/>
      <c r="C110" s="93"/>
      <c r="D110" s="93"/>
      <c r="E110" s="103" t="s">
        <v>159</v>
      </c>
      <c r="F110" s="137">
        <f>'Lamp I'!G111</f>
        <v>0</v>
      </c>
      <c r="G110" s="68">
        <f t="shared" si="5"/>
        <v>0</v>
      </c>
      <c r="H110" s="73">
        <f t="shared" si="9"/>
        <v>0</v>
      </c>
      <c r="I110" s="72"/>
    </row>
    <row r="111" spans="1:9" ht="15.75" x14ac:dyDescent="0.3">
      <c r="A111" s="93"/>
      <c r="B111" s="93"/>
      <c r="C111" s="93"/>
      <c r="D111" s="93"/>
      <c r="E111" s="103" t="s">
        <v>160</v>
      </c>
      <c r="F111" s="137">
        <f>'Lamp I'!G112</f>
        <v>4900000</v>
      </c>
      <c r="G111" s="68">
        <f t="shared" si="5"/>
        <v>4900000</v>
      </c>
      <c r="H111" s="73">
        <f t="shared" si="9"/>
        <v>0</v>
      </c>
      <c r="I111" s="72"/>
    </row>
    <row r="112" spans="1:9" ht="15.75" x14ac:dyDescent="0.3">
      <c r="A112" s="93"/>
      <c r="B112" s="93"/>
      <c r="C112" s="93"/>
      <c r="D112" s="93"/>
      <c r="E112" s="103" t="s">
        <v>150</v>
      </c>
      <c r="F112" s="137">
        <f>'Lamp I'!G113</f>
        <v>4050000</v>
      </c>
      <c r="G112" s="68">
        <f t="shared" si="5"/>
        <v>4050000</v>
      </c>
      <c r="H112" s="73">
        <f t="shared" si="9"/>
        <v>0</v>
      </c>
      <c r="I112" s="72"/>
    </row>
    <row r="113" spans="1:9" ht="15.75" x14ac:dyDescent="0.3">
      <c r="A113" s="93"/>
      <c r="B113" s="93"/>
      <c r="C113" s="93"/>
      <c r="D113" s="93"/>
      <c r="E113" s="103" t="s">
        <v>283</v>
      </c>
      <c r="F113" s="137">
        <f>'Lamp I'!G114</f>
        <v>200000</v>
      </c>
      <c r="G113" s="68">
        <f t="shared" si="5"/>
        <v>200000</v>
      </c>
      <c r="H113" s="73"/>
      <c r="I113" s="72"/>
    </row>
    <row r="114" spans="1:9" ht="15.75" customHeight="1" x14ac:dyDescent="0.3">
      <c r="A114" s="93"/>
      <c r="B114" s="93"/>
      <c r="C114" s="93"/>
      <c r="D114" s="93"/>
      <c r="E114" s="103"/>
      <c r="F114" s="137">
        <f>'Lamp I'!G115</f>
        <v>400000</v>
      </c>
      <c r="G114" s="68">
        <f t="shared" si="5"/>
        <v>400000</v>
      </c>
      <c r="H114" s="73">
        <f t="shared" ref="H114:H120" si="10">G114-F114</f>
        <v>0</v>
      </c>
      <c r="I114" s="72"/>
    </row>
    <row r="115" spans="1:9" ht="15.75" x14ac:dyDescent="0.3">
      <c r="A115" s="93">
        <v>2</v>
      </c>
      <c r="B115" s="93">
        <v>1</v>
      </c>
      <c r="C115" s="93">
        <v>9</v>
      </c>
      <c r="D115" s="93"/>
      <c r="E115" s="108" t="s">
        <v>284</v>
      </c>
      <c r="F115" s="137">
        <f>'Lamp I'!G116</f>
        <v>0</v>
      </c>
      <c r="G115" s="68">
        <f t="shared" si="5"/>
        <v>0</v>
      </c>
      <c r="H115" s="73">
        <f t="shared" si="10"/>
        <v>0</v>
      </c>
      <c r="I115" s="72"/>
    </row>
    <row r="116" spans="1:9" ht="15.75" x14ac:dyDescent="0.3">
      <c r="A116" s="93">
        <v>2</v>
      </c>
      <c r="B116" s="93">
        <v>1</v>
      </c>
      <c r="C116" s="93">
        <v>9</v>
      </c>
      <c r="D116" s="93">
        <v>2</v>
      </c>
      <c r="E116" s="101" t="s">
        <v>12</v>
      </c>
      <c r="F116" s="137">
        <f>'Lamp I'!G117</f>
        <v>1400000</v>
      </c>
      <c r="G116" s="68">
        <f t="shared" si="5"/>
        <v>1400000</v>
      </c>
      <c r="H116" s="73">
        <f t="shared" si="10"/>
        <v>0</v>
      </c>
      <c r="I116" s="72"/>
    </row>
    <row r="117" spans="1:9" ht="15.75" x14ac:dyDescent="0.3">
      <c r="A117" s="93"/>
      <c r="B117" s="93"/>
      <c r="C117" s="93"/>
      <c r="D117" s="93"/>
      <c r="E117" s="108" t="s">
        <v>157</v>
      </c>
      <c r="F117" s="137">
        <f>'Lamp I'!G118</f>
        <v>0</v>
      </c>
      <c r="G117" s="68">
        <f t="shared" si="5"/>
        <v>0</v>
      </c>
      <c r="H117" s="73">
        <f t="shared" si="10"/>
        <v>0</v>
      </c>
      <c r="I117" s="72"/>
    </row>
    <row r="118" spans="1:9" ht="15.75" x14ac:dyDescent="0.3">
      <c r="A118" s="93"/>
      <c r="B118" s="93"/>
      <c r="C118" s="93"/>
      <c r="D118" s="93"/>
      <c r="E118" s="103" t="s">
        <v>285</v>
      </c>
      <c r="F118" s="137">
        <f>'Lamp I'!G119</f>
        <v>50000</v>
      </c>
      <c r="G118" s="68">
        <f t="shared" si="5"/>
        <v>50000</v>
      </c>
      <c r="H118" s="73">
        <f t="shared" si="10"/>
        <v>0</v>
      </c>
      <c r="I118" s="72"/>
    </row>
    <row r="119" spans="1:9" ht="15.75" x14ac:dyDescent="0.3">
      <c r="A119" s="93"/>
      <c r="B119" s="93"/>
      <c r="C119" s="93"/>
      <c r="D119" s="93"/>
      <c r="E119" s="108" t="s">
        <v>159</v>
      </c>
      <c r="F119" s="137">
        <f>'Lamp I'!G120</f>
        <v>100000</v>
      </c>
      <c r="G119" s="68">
        <f t="shared" si="5"/>
        <v>100000</v>
      </c>
      <c r="H119" s="73">
        <f t="shared" si="10"/>
        <v>0</v>
      </c>
      <c r="I119" s="72"/>
    </row>
    <row r="120" spans="1:9" ht="15.75" x14ac:dyDescent="0.3">
      <c r="A120" s="93"/>
      <c r="B120" s="93"/>
      <c r="C120" s="93"/>
      <c r="D120" s="93"/>
      <c r="E120" s="108" t="s">
        <v>167</v>
      </c>
      <c r="F120" s="137">
        <f>'Lamp I'!G121</f>
        <v>750000</v>
      </c>
      <c r="G120" s="68">
        <f t="shared" si="5"/>
        <v>750000</v>
      </c>
      <c r="H120" s="73">
        <f t="shared" si="10"/>
        <v>0</v>
      </c>
      <c r="I120" s="72"/>
    </row>
    <row r="121" spans="1:9" ht="15.75" x14ac:dyDescent="0.3">
      <c r="A121" s="93"/>
      <c r="B121" s="93"/>
      <c r="C121" s="93"/>
      <c r="D121" s="93"/>
      <c r="E121" s="111"/>
      <c r="F121" s="137">
        <f>'Lamp I'!G122</f>
        <v>500000</v>
      </c>
      <c r="G121" s="68">
        <f t="shared" si="5"/>
        <v>500000</v>
      </c>
      <c r="H121" s="73"/>
      <c r="I121" s="72"/>
    </row>
    <row r="122" spans="1:9" ht="16.5" customHeight="1" x14ac:dyDescent="0.3">
      <c r="A122" s="96">
        <v>2</v>
      </c>
      <c r="B122" s="96">
        <v>2</v>
      </c>
      <c r="C122" s="96"/>
      <c r="D122" s="96"/>
      <c r="E122" s="104" t="s">
        <v>166</v>
      </c>
      <c r="F122" s="137">
        <f>'Lamp I'!G123</f>
        <v>0</v>
      </c>
      <c r="G122" s="68">
        <f t="shared" si="5"/>
        <v>0</v>
      </c>
      <c r="H122" s="73">
        <f t="shared" ref="H122:H128" si="11">G122-F122</f>
        <v>0</v>
      </c>
      <c r="I122" s="72"/>
    </row>
    <row r="123" spans="1:9" ht="15.75" x14ac:dyDescent="0.3">
      <c r="A123" s="93">
        <v>2</v>
      </c>
      <c r="B123" s="93">
        <v>2</v>
      </c>
      <c r="C123" s="93">
        <v>1</v>
      </c>
      <c r="D123" s="93"/>
      <c r="E123" s="101">
        <f>[1]MASTER!A47</f>
        <v>0</v>
      </c>
      <c r="F123" s="137">
        <f>'Lamp I'!G124</f>
        <v>897854411</v>
      </c>
      <c r="G123" s="68">
        <f t="shared" si="5"/>
        <v>897854411</v>
      </c>
      <c r="H123" s="73">
        <f t="shared" si="11"/>
        <v>0</v>
      </c>
      <c r="I123" s="72"/>
    </row>
    <row r="124" spans="1:9" ht="15.75" x14ac:dyDescent="0.3">
      <c r="A124" s="93">
        <v>2</v>
      </c>
      <c r="B124" s="93">
        <v>2</v>
      </c>
      <c r="C124" s="93">
        <v>1</v>
      </c>
      <c r="D124" s="93">
        <v>2</v>
      </c>
      <c r="E124" s="101" t="s">
        <v>12</v>
      </c>
      <c r="F124" s="137">
        <f>'Lamp I'!G125</f>
        <v>75288411</v>
      </c>
      <c r="G124" s="68">
        <f t="shared" si="5"/>
        <v>75288411</v>
      </c>
      <c r="H124" s="73">
        <f t="shared" si="11"/>
        <v>0</v>
      </c>
      <c r="I124" s="72"/>
    </row>
    <row r="125" spans="1:9" ht="15.75" x14ac:dyDescent="0.3">
      <c r="A125" s="93"/>
      <c r="B125" s="93"/>
      <c r="C125" s="93"/>
      <c r="D125" s="93"/>
      <c r="E125" s="103" t="s">
        <v>157</v>
      </c>
      <c r="F125" s="137">
        <f>'Lamp I'!G126</f>
        <v>0</v>
      </c>
      <c r="G125" s="68">
        <f t="shared" si="5"/>
        <v>0</v>
      </c>
      <c r="H125" s="73">
        <f t="shared" si="11"/>
        <v>0</v>
      </c>
      <c r="I125" s="72"/>
    </row>
    <row r="126" spans="1:9" ht="15.75" x14ac:dyDescent="0.3">
      <c r="A126" s="93"/>
      <c r="B126" s="93"/>
      <c r="C126" s="93"/>
      <c r="D126" s="93"/>
      <c r="E126" s="103" t="s">
        <v>158</v>
      </c>
      <c r="F126" s="137">
        <f>'Lamp I'!G127</f>
        <v>100000</v>
      </c>
      <c r="G126" s="68">
        <f t="shared" si="5"/>
        <v>100000</v>
      </c>
      <c r="H126" s="73">
        <f t="shared" si="11"/>
        <v>0</v>
      </c>
      <c r="I126" s="72"/>
    </row>
    <row r="127" spans="1:9" ht="15.75" x14ac:dyDescent="0.3">
      <c r="A127" s="93"/>
      <c r="B127" s="93"/>
      <c r="C127" s="93"/>
      <c r="D127" s="93"/>
      <c r="E127" s="103" t="s">
        <v>167</v>
      </c>
      <c r="F127" s="137">
        <f>'Lamp I'!G128</f>
        <v>50000</v>
      </c>
      <c r="G127" s="68">
        <f t="shared" si="5"/>
        <v>50000</v>
      </c>
      <c r="H127" s="73">
        <f t="shared" si="11"/>
        <v>0</v>
      </c>
      <c r="I127" s="72"/>
    </row>
    <row r="128" spans="1:9" ht="15.75" x14ac:dyDescent="0.3">
      <c r="A128" s="93"/>
      <c r="B128" s="93"/>
      <c r="C128" s="93"/>
      <c r="D128" s="93"/>
      <c r="E128" s="103" t="s">
        <v>168</v>
      </c>
      <c r="F128" s="137">
        <f>'Lamp I'!G129</f>
        <v>1750000</v>
      </c>
      <c r="G128" s="68">
        <f t="shared" si="5"/>
        <v>1750000</v>
      </c>
      <c r="H128" s="73">
        <f t="shared" si="11"/>
        <v>0</v>
      </c>
      <c r="I128" s="72"/>
    </row>
    <row r="129" spans="1:9" ht="15.75" x14ac:dyDescent="0.3">
      <c r="A129" s="93"/>
      <c r="B129" s="93"/>
      <c r="C129" s="93"/>
      <c r="D129" s="93"/>
      <c r="E129" s="103" t="s">
        <v>169</v>
      </c>
      <c r="F129" s="137">
        <f>'Lamp I'!G130</f>
        <v>27400000</v>
      </c>
      <c r="G129" s="68">
        <f t="shared" si="5"/>
        <v>27400000</v>
      </c>
      <c r="H129" s="73"/>
      <c r="I129" s="72"/>
    </row>
    <row r="130" spans="1:9" ht="15.75" x14ac:dyDescent="0.3">
      <c r="A130" s="93"/>
      <c r="B130" s="93"/>
      <c r="C130" s="93"/>
      <c r="D130" s="93"/>
      <c r="E130" s="113" t="s">
        <v>170</v>
      </c>
      <c r="F130" s="137">
        <f>'Lamp I'!G131</f>
        <v>3500000</v>
      </c>
      <c r="G130" s="68">
        <f t="shared" si="5"/>
        <v>3500000</v>
      </c>
      <c r="H130" s="73">
        <f t="shared" ref="H130:H136" si="12">G130-F130</f>
        <v>0</v>
      </c>
      <c r="I130" s="72"/>
    </row>
    <row r="131" spans="1:9" ht="15.75" x14ac:dyDescent="0.3">
      <c r="A131" s="93">
        <v>2</v>
      </c>
      <c r="B131" s="93">
        <v>2</v>
      </c>
      <c r="C131" s="93">
        <v>1</v>
      </c>
      <c r="D131" s="93">
        <v>3</v>
      </c>
      <c r="E131" s="101" t="s">
        <v>13</v>
      </c>
      <c r="F131" s="137">
        <f>'Lamp I'!G132</f>
        <v>20638411</v>
      </c>
      <c r="G131" s="68">
        <f t="shared" si="5"/>
        <v>20638411</v>
      </c>
      <c r="H131" s="73">
        <f t="shared" si="12"/>
        <v>0</v>
      </c>
      <c r="I131" s="72"/>
    </row>
    <row r="132" spans="1:9" ht="15.75" x14ac:dyDescent="0.3">
      <c r="A132" s="93"/>
      <c r="B132" s="93"/>
      <c r="C132" s="93"/>
      <c r="D132" s="93"/>
      <c r="E132" s="103" t="s">
        <v>171</v>
      </c>
      <c r="F132" s="137">
        <f>'Lamp I'!G133</f>
        <v>0</v>
      </c>
      <c r="G132" s="68">
        <f t="shared" si="5"/>
        <v>0</v>
      </c>
      <c r="H132" s="73">
        <f t="shared" si="12"/>
        <v>0</v>
      </c>
      <c r="I132" s="72"/>
    </row>
    <row r="133" spans="1:9" ht="15.75" x14ac:dyDescent="0.3">
      <c r="A133" s="93"/>
      <c r="B133" s="93"/>
      <c r="C133" s="93"/>
      <c r="D133" s="93"/>
      <c r="E133" s="103" t="s">
        <v>172</v>
      </c>
      <c r="F133" s="137">
        <f>'Lamp I'!G134</f>
        <v>1650000</v>
      </c>
      <c r="G133" s="68">
        <f t="shared" si="5"/>
        <v>1650000</v>
      </c>
      <c r="H133" s="73">
        <f t="shared" si="12"/>
        <v>0</v>
      </c>
      <c r="I133" s="72"/>
    </row>
    <row r="134" spans="1:9" ht="15.75" x14ac:dyDescent="0.3">
      <c r="A134" s="93"/>
      <c r="B134" s="93"/>
      <c r="C134" s="93"/>
      <c r="D134" s="93"/>
      <c r="E134" s="103" t="s">
        <v>286</v>
      </c>
      <c r="F134" s="137">
        <f>'Lamp I'!G135</f>
        <v>4950000</v>
      </c>
      <c r="G134" s="68">
        <f t="shared" si="5"/>
        <v>4950000</v>
      </c>
      <c r="H134" s="73">
        <f t="shared" si="12"/>
        <v>0</v>
      </c>
      <c r="I134" s="72"/>
    </row>
    <row r="135" spans="1:9" ht="15.75" x14ac:dyDescent="0.3">
      <c r="A135" s="93"/>
      <c r="B135" s="93"/>
      <c r="C135" s="93"/>
      <c r="D135" s="93"/>
      <c r="E135" s="103" t="s">
        <v>287</v>
      </c>
      <c r="F135" s="137">
        <f>'Lamp I'!G136</f>
        <v>1275000</v>
      </c>
      <c r="G135" s="68">
        <f t="shared" si="5"/>
        <v>1275000</v>
      </c>
      <c r="H135" s="73">
        <f t="shared" si="12"/>
        <v>0</v>
      </c>
      <c r="I135" s="72"/>
    </row>
    <row r="136" spans="1:9" ht="15.75" x14ac:dyDescent="0.3">
      <c r="A136" s="93"/>
      <c r="B136" s="93"/>
      <c r="C136" s="93"/>
      <c r="D136" s="93"/>
      <c r="E136" s="103" t="s">
        <v>288</v>
      </c>
      <c r="F136" s="137">
        <f>'Lamp I'!G137</f>
        <v>7600000</v>
      </c>
      <c r="G136" s="68">
        <f t="shared" si="5"/>
        <v>7600000</v>
      </c>
      <c r="H136" s="73">
        <f t="shared" si="12"/>
        <v>0</v>
      </c>
      <c r="I136" s="72"/>
    </row>
    <row r="137" spans="1:9" ht="15.75" x14ac:dyDescent="0.3">
      <c r="A137" s="93"/>
      <c r="B137" s="93"/>
      <c r="C137" s="93"/>
      <c r="D137" s="93"/>
      <c r="E137" s="103" t="s">
        <v>289</v>
      </c>
      <c r="F137" s="137">
        <f>'Lamp I'!G138</f>
        <v>0</v>
      </c>
      <c r="G137" s="68">
        <f t="shared" si="5"/>
        <v>0</v>
      </c>
      <c r="H137" s="73"/>
      <c r="I137" s="72"/>
    </row>
    <row r="138" spans="1:9" ht="15.75" x14ac:dyDescent="0.3">
      <c r="A138" s="93"/>
      <c r="B138" s="93"/>
      <c r="C138" s="93"/>
      <c r="D138" s="93"/>
      <c r="E138" s="103"/>
      <c r="F138" s="137">
        <f>'Lamp I'!G139</f>
        <v>6375000</v>
      </c>
      <c r="G138" s="68">
        <f t="shared" si="5"/>
        <v>6375000</v>
      </c>
      <c r="H138" s="73">
        <f t="shared" ref="H138:H154" si="13">G138-F138</f>
        <v>0</v>
      </c>
      <c r="I138" s="72"/>
    </row>
    <row r="139" spans="1:9" ht="15.75" x14ac:dyDescent="0.3">
      <c r="A139" s="93">
        <v>2</v>
      </c>
      <c r="B139" s="93">
        <v>2</v>
      </c>
      <c r="C139" s="93">
        <v>2</v>
      </c>
      <c r="D139" s="93"/>
      <c r="E139" s="102" t="str">
        <f>[1]MASTER!A48</f>
        <v>2.BELANJA PEMBANGUNAN</v>
      </c>
      <c r="F139" s="137">
        <f>'Lamp I'!G140</f>
        <v>0</v>
      </c>
      <c r="G139" s="68">
        <f t="shared" si="5"/>
        <v>0</v>
      </c>
      <c r="H139" s="73">
        <f t="shared" si="13"/>
        <v>0</v>
      </c>
      <c r="I139" s="72"/>
    </row>
    <row r="140" spans="1:9" ht="15.75" x14ac:dyDescent="0.3">
      <c r="A140" s="93">
        <v>2</v>
      </c>
      <c r="B140" s="93">
        <v>2</v>
      </c>
      <c r="C140" s="93">
        <v>2</v>
      </c>
      <c r="D140" s="93">
        <v>2</v>
      </c>
      <c r="E140" s="101" t="s">
        <v>12</v>
      </c>
      <c r="F140" s="137">
        <f>'Lamp I'!G141</f>
        <v>32340000</v>
      </c>
      <c r="G140" s="68">
        <f t="shared" si="5"/>
        <v>32340000</v>
      </c>
      <c r="H140" s="73">
        <f t="shared" si="13"/>
        <v>0</v>
      </c>
      <c r="I140" s="72"/>
    </row>
    <row r="141" spans="1:9" ht="15.75" x14ac:dyDescent="0.3">
      <c r="A141" s="93"/>
      <c r="B141" s="93"/>
      <c r="C141" s="93"/>
      <c r="D141" s="93"/>
      <c r="E141" s="103" t="s">
        <v>157</v>
      </c>
      <c r="F141" s="137">
        <f>'Lamp I'!G142</f>
        <v>0</v>
      </c>
      <c r="G141" s="68">
        <f t="shared" si="5"/>
        <v>0</v>
      </c>
      <c r="H141" s="73">
        <f t="shared" si="13"/>
        <v>0</v>
      </c>
      <c r="I141" s="72"/>
    </row>
    <row r="142" spans="1:9" ht="15.75" x14ac:dyDescent="0.3">
      <c r="A142" s="93"/>
      <c r="B142" s="93"/>
      <c r="C142" s="93"/>
      <c r="D142" s="93"/>
      <c r="E142" s="103" t="s">
        <v>158</v>
      </c>
      <c r="F142" s="137">
        <f>'Lamp I'!G143</f>
        <v>100000</v>
      </c>
      <c r="G142" s="68">
        <f t="shared" si="5"/>
        <v>100000</v>
      </c>
      <c r="H142" s="73">
        <f t="shared" si="13"/>
        <v>0</v>
      </c>
      <c r="I142" s="72"/>
    </row>
    <row r="143" spans="1:9" ht="15.75" x14ac:dyDescent="0.3">
      <c r="A143" s="93"/>
      <c r="B143" s="93"/>
      <c r="C143" s="93"/>
      <c r="D143" s="93"/>
      <c r="E143" s="103" t="s">
        <v>167</v>
      </c>
      <c r="F143" s="137">
        <f>'Lamp I'!G144</f>
        <v>50000</v>
      </c>
      <c r="G143" s="68">
        <f t="shared" si="5"/>
        <v>50000</v>
      </c>
      <c r="H143" s="73">
        <f t="shared" si="13"/>
        <v>0</v>
      </c>
      <c r="I143" s="72"/>
    </row>
    <row r="144" spans="1:9" ht="15.75" x14ac:dyDescent="0.3">
      <c r="A144" s="93"/>
      <c r="B144" s="93"/>
      <c r="C144" s="93"/>
      <c r="D144" s="93"/>
      <c r="E144" s="103" t="s">
        <v>168</v>
      </c>
      <c r="F144" s="137">
        <f>'Lamp I'!G145</f>
        <v>1200000</v>
      </c>
      <c r="G144" s="68">
        <f t="shared" ref="G144:G207" si="14">F144</f>
        <v>1200000</v>
      </c>
      <c r="H144" s="73">
        <f t="shared" si="13"/>
        <v>0</v>
      </c>
      <c r="I144" s="72"/>
    </row>
    <row r="145" spans="1:9" ht="15.75" x14ac:dyDescent="0.3">
      <c r="A145" s="93"/>
      <c r="B145" s="93"/>
      <c r="C145" s="93"/>
      <c r="D145" s="93"/>
      <c r="E145" s="103" t="s">
        <v>168</v>
      </c>
      <c r="F145" s="137">
        <f>'Lamp I'!G146</f>
        <v>1950000</v>
      </c>
      <c r="G145" s="68">
        <f t="shared" si="14"/>
        <v>1950000</v>
      </c>
      <c r="H145" s="73">
        <f t="shared" si="13"/>
        <v>0</v>
      </c>
      <c r="I145" s="72"/>
    </row>
    <row r="146" spans="1:9" ht="15.75" x14ac:dyDescent="0.3">
      <c r="A146" s="93"/>
      <c r="B146" s="93"/>
      <c r="C146" s="93"/>
      <c r="D146" s="93"/>
      <c r="E146" s="103" t="s">
        <v>169</v>
      </c>
      <c r="F146" s="137">
        <f>'Lamp I'!G147</f>
        <v>3015000</v>
      </c>
      <c r="G146" s="68">
        <f t="shared" si="14"/>
        <v>3015000</v>
      </c>
      <c r="H146" s="73">
        <f t="shared" si="13"/>
        <v>0</v>
      </c>
      <c r="I146" s="72"/>
    </row>
    <row r="147" spans="1:9" ht="15.75" x14ac:dyDescent="0.3">
      <c r="A147" s="93"/>
      <c r="B147" s="93"/>
      <c r="C147" s="93"/>
      <c r="D147" s="93"/>
      <c r="E147" s="103" t="s">
        <v>169</v>
      </c>
      <c r="F147" s="137">
        <f>'Lamp I'!G148</f>
        <v>550000</v>
      </c>
      <c r="G147" s="68">
        <f t="shared" si="14"/>
        <v>550000</v>
      </c>
      <c r="H147" s="73">
        <f t="shared" si="13"/>
        <v>0</v>
      </c>
      <c r="I147" s="72"/>
    </row>
    <row r="148" spans="1:9" ht="15.75" x14ac:dyDescent="0.3">
      <c r="A148" s="93"/>
      <c r="B148" s="93"/>
      <c r="C148" s="93"/>
      <c r="D148" s="93"/>
      <c r="E148" s="103" t="s">
        <v>170</v>
      </c>
      <c r="F148" s="137">
        <f>'Lamp I'!G149</f>
        <v>166000</v>
      </c>
      <c r="G148" s="68">
        <f t="shared" si="14"/>
        <v>166000</v>
      </c>
      <c r="H148" s="73">
        <f t="shared" si="13"/>
        <v>0</v>
      </c>
      <c r="I148" s="72"/>
    </row>
    <row r="149" spans="1:9" ht="15.75" x14ac:dyDescent="0.3">
      <c r="A149" s="93"/>
      <c r="B149" s="93"/>
      <c r="C149" s="93"/>
      <c r="D149" s="93"/>
      <c r="E149" s="103" t="s">
        <v>170</v>
      </c>
      <c r="F149" s="137">
        <f>'Lamp I'!G150</f>
        <v>0</v>
      </c>
      <c r="G149" s="68">
        <f t="shared" si="14"/>
        <v>0</v>
      </c>
      <c r="H149" s="73">
        <f t="shared" si="13"/>
        <v>0</v>
      </c>
      <c r="I149" s="72"/>
    </row>
    <row r="150" spans="1:9" ht="15.75" x14ac:dyDescent="0.3">
      <c r="A150" s="93">
        <v>2</v>
      </c>
      <c r="B150" s="93">
        <v>2</v>
      </c>
      <c r="C150" s="93">
        <v>2</v>
      </c>
      <c r="D150" s="93">
        <v>3</v>
      </c>
      <c r="E150" s="101" t="s">
        <v>13</v>
      </c>
      <c r="F150" s="137">
        <f>'Lamp I'!G151</f>
        <v>410000</v>
      </c>
      <c r="G150" s="68">
        <f t="shared" si="14"/>
        <v>410000</v>
      </c>
      <c r="H150" s="73">
        <f t="shared" si="13"/>
        <v>0</v>
      </c>
      <c r="I150" s="72"/>
    </row>
    <row r="151" spans="1:9" ht="15.75" x14ac:dyDescent="0.3">
      <c r="A151" s="93"/>
      <c r="B151" s="93"/>
      <c r="C151" s="93"/>
      <c r="D151" s="93"/>
      <c r="E151" s="103" t="s">
        <v>171</v>
      </c>
      <c r="F151" s="137">
        <f>'Lamp I'!G152</f>
        <v>0</v>
      </c>
      <c r="G151" s="68">
        <f t="shared" si="14"/>
        <v>0</v>
      </c>
      <c r="H151" s="73">
        <f t="shared" si="13"/>
        <v>0</v>
      </c>
      <c r="I151" s="72"/>
    </row>
    <row r="152" spans="1:9" ht="15.75" x14ac:dyDescent="0.3">
      <c r="A152" s="93"/>
      <c r="B152" s="93"/>
      <c r="C152" s="93"/>
      <c r="D152" s="93"/>
      <c r="E152" s="103" t="s">
        <v>172</v>
      </c>
      <c r="F152" s="137">
        <f>'Lamp I'!G153</f>
        <v>11979000</v>
      </c>
      <c r="G152" s="68">
        <f t="shared" si="14"/>
        <v>11979000</v>
      </c>
      <c r="H152" s="73">
        <f t="shared" si="13"/>
        <v>0</v>
      </c>
      <c r="I152" s="72"/>
    </row>
    <row r="153" spans="1:9" ht="15.75" x14ac:dyDescent="0.3">
      <c r="A153" s="93"/>
      <c r="B153" s="93"/>
      <c r="C153" s="93"/>
      <c r="D153" s="93"/>
      <c r="E153" s="103" t="s">
        <v>290</v>
      </c>
      <c r="F153" s="137">
        <f>'Lamp I'!G154</f>
        <v>4845000</v>
      </c>
      <c r="G153" s="68">
        <f t="shared" si="14"/>
        <v>4845000</v>
      </c>
      <c r="H153" s="73">
        <f t="shared" si="13"/>
        <v>0</v>
      </c>
      <c r="I153" s="72"/>
    </row>
    <row r="154" spans="1:9" ht="15.75" x14ac:dyDescent="0.3">
      <c r="A154" s="93"/>
      <c r="B154" s="93"/>
      <c r="C154" s="93"/>
      <c r="D154" s="93"/>
      <c r="E154" s="103"/>
      <c r="F154" s="137">
        <f>'Lamp I'!G155</f>
        <v>8075000</v>
      </c>
      <c r="G154" s="68">
        <f t="shared" si="14"/>
        <v>8075000</v>
      </c>
      <c r="H154" s="73">
        <f t="shared" si="13"/>
        <v>0</v>
      </c>
      <c r="I154" s="72"/>
    </row>
    <row r="155" spans="1:9" ht="15.75" x14ac:dyDescent="0.3">
      <c r="A155" s="93">
        <v>2</v>
      </c>
      <c r="B155" s="93">
        <v>2</v>
      </c>
      <c r="C155" s="93">
        <v>3</v>
      </c>
      <c r="D155" s="93"/>
      <c r="E155" s="102" t="str">
        <f>[1]MASTER!A49</f>
        <v>Rehab Ruang Pertemuan</v>
      </c>
      <c r="F155" s="137">
        <f>'Lamp I'!G156</f>
        <v>0</v>
      </c>
      <c r="G155" s="68">
        <f t="shared" si="14"/>
        <v>0</v>
      </c>
      <c r="H155" s="73"/>
      <c r="I155" s="72"/>
    </row>
    <row r="156" spans="1:9" ht="30.75" customHeight="1" x14ac:dyDescent="0.3">
      <c r="A156" s="93">
        <v>2</v>
      </c>
      <c r="B156" s="93">
        <v>2</v>
      </c>
      <c r="C156" s="93">
        <v>3</v>
      </c>
      <c r="D156" s="93">
        <v>2</v>
      </c>
      <c r="E156" s="101" t="s">
        <v>12</v>
      </c>
      <c r="F156" s="137">
        <f>'Lamp I'!G157</f>
        <v>27000000</v>
      </c>
      <c r="G156" s="68">
        <f t="shared" si="14"/>
        <v>27000000</v>
      </c>
      <c r="H156" s="75">
        <f t="shared" ref="H156:H172" si="15">G156-F156</f>
        <v>0</v>
      </c>
      <c r="I156" s="76"/>
    </row>
    <row r="157" spans="1:9" ht="15.75" x14ac:dyDescent="0.3">
      <c r="A157" s="93"/>
      <c r="B157" s="93"/>
      <c r="C157" s="93"/>
      <c r="D157" s="93"/>
      <c r="E157" s="103" t="s">
        <v>157</v>
      </c>
      <c r="F157" s="137">
        <f>'Lamp I'!G158</f>
        <v>0</v>
      </c>
      <c r="G157" s="68">
        <f t="shared" si="14"/>
        <v>0</v>
      </c>
      <c r="H157" s="73">
        <f t="shared" si="15"/>
        <v>0</v>
      </c>
      <c r="I157" s="72"/>
    </row>
    <row r="158" spans="1:9" ht="15.75" x14ac:dyDescent="0.3">
      <c r="A158" s="93"/>
      <c r="B158" s="93"/>
      <c r="C158" s="93"/>
      <c r="D158" s="93"/>
      <c r="E158" s="103" t="s">
        <v>158</v>
      </c>
      <c r="F158" s="137">
        <f>'Lamp I'!G159</f>
        <v>75000</v>
      </c>
      <c r="G158" s="68">
        <f t="shared" si="14"/>
        <v>75000</v>
      </c>
      <c r="H158" s="73">
        <f t="shared" si="15"/>
        <v>0</v>
      </c>
      <c r="I158" s="72"/>
    </row>
    <row r="159" spans="1:9" ht="15.75" x14ac:dyDescent="0.3">
      <c r="A159" s="93"/>
      <c r="B159" s="93"/>
      <c r="C159" s="93"/>
      <c r="D159" s="93"/>
      <c r="E159" s="103" t="s">
        <v>167</v>
      </c>
      <c r="F159" s="137">
        <f>'Lamp I'!G160</f>
        <v>25000</v>
      </c>
      <c r="G159" s="68">
        <f t="shared" si="14"/>
        <v>25000</v>
      </c>
      <c r="H159" s="73">
        <f t="shared" si="15"/>
        <v>0</v>
      </c>
      <c r="I159" s="72"/>
    </row>
    <row r="160" spans="1:9" ht="15.75" x14ac:dyDescent="0.3">
      <c r="A160" s="93"/>
      <c r="B160" s="93"/>
      <c r="C160" s="93"/>
      <c r="D160" s="93"/>
      <c r="E160" s="103" t="s">
        <v>168</v>
      </c>
      <c r="F160" s="137">
        <f>'Lamp I'!G161</f>
        <v>1000000</v>
      </c>
      <c r="G160" s="68">
        <f t="shared" si="14"/>
        <v>1000000</v>
      </c>
      <c r="H160" s="73">
        <f t="shared" si="15"/>
        <v>0</v>
      </c>
      <c r="I160" s="72"/>
    </row>
    <row r="161" spans="1:9" ht="15.75" x14ac:dyDescent="0.3">
      <c r="A161" s="93"/>
      <c r="B161" s="93"/>
      <c r="C161" s="93"/>
      <c r="D161" s="93"/>
      <c r="E161" s="103" t="s">
        <v>168</v>
      </c>
      <c r="F161" s="137">
        <f>'Lamp I'!G162</f>
        <v>2545000</v>
      </c>
      <c r="G161" s="68">
        <f t="shared" si="14"/>
        <v>2545000</v>
      </c>
      <c r="H161" s="73">
        <f t="shared" si="15"/>
        <v>0</v>
      </c>
      <c r="I161" s="72"/>
    </row>
    <row r="162" spans="1:9" ht="15.75" x14ac:dyDescent="0.3">
      <c r="A162" s="93"/>
      <c r="B162" s="93"/>
      <c r="C162" s="93"/>
      <c r="D162" s="93"/>
      <c r="E162" s="103" t="s">
        <v>169</v>
      </c>
      <c r="F162" s="137">
        <f>'Lamp I'!G163</f>
        <v>2520000</v>
      </c>
      <c r="G162" s="68">
        <f t="shared" si="14"/>
        <v>2520000</v>
      </c>
      <c r="H162" s="73">
        <f t="shared" si="15"/>
        <v>0</v>
      </c>
      <c r="I162" s="72"/>
    </row>
    <row r="163" spans="1:9" ht="15.75" x14ac:dyDescent="0.3">
      <c r="A163" s="93"/>
      <c r="B163" s="93"/>
      <c r="C163" s="93"/>
      <c r="D163" s="93"/>
      <c r="E163" s="103" t="s">
        <v>169</v>
      </c>
      <c r="F163" s="137">
        <f>'Lamp I'!G164</f>
        <v>405000</v>
      </c>
      <c r="G163" s="68">
        <f t="shared" si="14"/>
        <v>405000</v>
      </c>
      <c r="H163" s="73">
        <f t="shared" si="15"/>
        <v>0</v>
      </c>
      <c r="I163" s="72"/>
    </row>
    <row r="164" spans="1:9" ht="15.75" x14ac:dyDescent="0.3">
      <c r="A164" s="93"/>
      <c r="B164" s="93"/>
      <c r="C164" s="93"/>
      <c r="D164" s="93"/>
      <c r="E164" s="103" t="s">
        <v>291</v>
      </c>
      <c r="F164" s="137">
        <f>'Lamp I'!G165</f>
        <v>715000</v>
      </c>
      <c r="G164" s="68">
        <f t="shared" si="14"/>
        <v>715000</v>
      </c>
      <c r="H164" s="73">
        <f t="shared" si="15"/>
        <v>0</v>
      </c>
      <c r="I164" s="72"/>
    </row>
    <row r="165" spans="1:9" ht="15.75" x14ac:dyDescent="0.3">
      <c r="A165" s="93"/>
      <c r="B165" s="93"/>
      <c r="C165" s="93"/>
      <c r="D165" s="93"/>
      <c r="E165" s="103" t="s">
        <v>291</v>
      </c>
      <c r="F165" s="137">
        <f>'Lamp I'!G166</f>
        <v>50000</v>
      </c>
      <c r="G165" s="68">
        <f t="shared" si="14"/>
        <v>50000</v>
      </c>
      <c r="H165" s="73">
        <f t="shared" si="15"/>
        <v>0</v>
      </c>
      <c r="I165" s="72"/>
    </row>
    <row r="166" spans="1:9" ht="15.75" x14ac:dyDescent="0.3">
      <c r="A166" s="93">
        <v>2</v>
      </c>
      <c r="B166" s="93">
        <v>2</v>
      </c>
      <c r="C166" s="93">
        <v>3</v>
      </c>
      <c r="D166" s="93">
        <v>3</v>
      </c>
      <c r="E166" s="101" t="s">
        <v>13</v>
      </c>
      <c r="F166" s="137">
        <f>'Lamp I'!G167</f>
        <v>0</v>
      </c>
      <c r="G166" s="68">
        <f t="shared" si="14"/>
        <v>0</v>
      </c>
      <c r="H166" s="73">
        <f t="shared" si="15"/>
        <v>0</v>
      </c>
      <c r="I166" s="72"/>
    </row>
    <row r="167" spans="1:9" ht="15.75" x14ac:dyDescent="0.3">
      <c r="A167" s="93"/>
      <c r="B167" s="93"/>
      <c r="C167" s="93"/>
      <c r="D167" s="93"/>
      <c r="E167" s="103" t="s">
        <v>292</v>
      </c>
      <c r="F167" s="137">
        <f>'Lamp I'!G168</f>
        <v>0</v>
      </c>
      <c r="G167" s="68">
        <f t="shared" si="14"/>
        <v>0</v>
      </c>
      <c r="H167" s="73">
        <f t="shared" si="15"/>
        <v>0</v>
      </c>
      <c r="I167" s="72"/>
    </row>
    <row r="168" spans="1:9" ht="15.75" x14ac:dyDescent="0.3">
      <c r="A168" s="93"/>
      <c r="B168" s="93"/>
      <c r="C168" s="93"/>
      <c r="D168" s="93"/>
      <c r="E168" s="103" t="s">
        <v>293</v>
      </c>
      <c r="F168" s="137">
        <f>'Lamp I'!G169</f>
        <v>3705000</v>
      </c>
      <c r="G168" s="68">
        <f t="shared" si="14"/>
        <v>3705000</v>
      </c>
      <c r="H168" s="73">
        <f t="shared" si="15"/>
        <v>0</v>
      </c>
      <c r="I168" s="72"/>
    </row>
    <row r="169" spans="1:9" ht="15.75" x14ac:dyDescent="0.3">
      <c r="A169" s="93"/>
      <c r="B169" s="93"/>
      <c r="C169" s="93"/>
      <c r="D169" s="93"/>
      <c r="E169" s="103"/>
      <c r="F169" s="137">
        <f>'Lamp I'!G170</f>
        <v>15960000</v>
      </c>
      <c r="G169" s="68">
        <f t="shared" si="14"/>
        <v>15960000</v>
      </c>
      <c r="H169" s="73">
        <f t="shared" si="15"/>
        <v>0</v>
      </c>
      <c r="I169" s="72"/>
    </row>
    <row r="170" spans="1:9" ht="30" x14ac:dyDescent="0.3">
      <c r="A170" s="93">
        <v>2</v>
      </c>
      <c r="B170" s="93">
        <v>2</v>
      </c>
      <c r="C170" s="93">
        <v>4</v>
      </c>
      <c r="D170" s="93"/>
      <c r="E170" s="102" t="str">
        <f>[1]MASTER!A50</f>
        <v>Rabat Beton Dusun Sabrang (masjid Sabrang-Bompon)</v>
      </c>
      <c r="F170" s="137">
        <f>'Lamp I'!G171</f>
        <v>0</v>
      </c>
      <c r="G170" s="68">
        <f t="shared" si="14"/>
        <v>0</v>
      </c>
      <c r="H170" s="73">
        <f t="shared" si="15"/>
        <v>0</v>
      </c>
      <c r="I170" s="72"/>
    </row>
    <row r="171" spans="1:9" ht="15.75" x14ac:dyDescent="0.3">
      <c r="A171" s="93">
        <v>2</v>
      </c>
      <c r="B171" s="93">
        <v>2</v>
      </c>
      <c r="C171" s="93">
        <v>4</v>
      </c>
      <c r="D171" s="93">
        <v>2</v>
      </c>
      <c r="E171" s="101" t="s">
        <v>12</v>
      </c>
      <c r="F171" s="137">
        <f>'Lamp I'!G172</f>
        <v>62364000</v>
      </c>
      <c r="G171" s="68">
        <f t="shared" si="14"/>
        <v>62364000</v>
      </c>
      <c r="H171" s="73">
        <f t="shared" si="15"/>
        <v>0</v>
      </c>
      <c r="I171" s="72"/>
    </row>
    <row r="172" spans="1:9" ht="15.75" x14ac:dyDescent="0.3">
      <c r="A172" s="93"/>
      <c r="B172" s="93"/>
      <c r="C172" s="93"/>
      <c r="D172" s="93"/>
      <c r="E172" s="103" t="s">
        <v>157</v>
      </c>
      <c r="F172" s="137">
        <f>'Lamp I'!G173</f>
        <v>0</v>
      </c>
      <c r="G172" s="68">
        <f t="shared" si="14"/>
        <v>0</v>
      </c>
      <c r="H172" s="73">
        <f t="shared" si="15"/>
        <v>0</v>
      </c>
      <c r="I172" s="72"/>
    </row>
    <row r="173" spans="1:9" ht="15.75" x14ac:dyDescent="0.3">
      <c r="A173" s="93"/>
      <c r="B173" s="93"/>
      <c r="C173" s="93"/>
      <c r="D173" s="93"/>
      <c r="E173" s="103" t="s">
        <v>158</v>
      </c>
      <c r="F173" s="137">
        <f>'Lamp I'!G174</f>
        <v>100000</v>
      </c>
      <c r="G173" s="68">
        <f t="shared" si="14"/>
        <v>100000</v>
      </c>
      <c r="H173" s="73"/>
      <c r="I173" s="72"/>
    </row>
    <row r="174" spans="1:9" ht="14.25" customHeight="1" x14ac:dyDescent="0.3">
      <c r="A174" s="93"/>
      <c r="B174" s="93"/>
      <c r="C174" s="93"/>
      <c r="D174" s="93"/>
      <c r="E174" s="103" t="s">
        <v>167</v>
      </c>
      <c r="F174" s="137">
        <f>'Lamp I'!G175</f>
        <v>50000</v>
      </c>
      <c r="G174" s="68">
        <f t="shared" si="14"/>
        <v>50000</v>
      </c>
      <c r="H174" s="73">
        <f t="shared" ref="H174:H191" si="16">G174-F174</f>
        <v>0</v>
      </c>
      <c r="I174" s="72"/>
    </row>
    <row r="175" spans="1:9" ht="15.75" x14ac:dyDescent="0.3">
      <c r="A175" s="93"/>
      <c r="B175" s="93"/>
      <c r="C175" s="93"/>
      <c r="D175" s="93"/>
      <c r="E175" s="103" t="s">
        <v>168</v>
      </c>
      <c r="F175" s="137">
        <f>'Lamp I'!G176</f>
        <v>1200000</v>
      </c>
      <c r="G175" s="68">
        <f t="shared" si="14"/>
        <v>1200000</v>
      </c>
      <c r="H175" s="73">
        <f t="shared" si="16"/>
        <v>0</v>
      </c>
      <c r="I175" s="72"/>
    </row>
    <row r="176" spans="1:9" ht="15.75" x14ac:dyDescent="0.3">
      <c r="A176" s="93"/>
      <c r="B176" s="93"/>
      <c r="C176" s="93" t="s">
        <v>294</v>
      </c>
      <c r="D176" s="93"/>
      <c r="E176" s="103" t="s">
        <v>168</v>
      </c>
      <c r="F176" s="137">
        <f>'Lamp I'!G177</f>
        <v>3875000</v>
      </c>
      <c r="G176" s="68">
        <f t="shared" si="14"/>
        <v>3875000</v>
      </c>
      <c r="H176" s="73">
        <f t="shared" si="16"/>
        <v>0</v>
      </c>
      <c r="I176" s="72"/>
    </row>
    <row r="177" spans="1:9" ht="15.75" x14ac:dyDescent="0.3">
      <c r="A177" s="93"/>
      <c r="B177" s="93"/>
      <c r="C177" s="93"/>
      <c r="D177" s="93"/>
      <c r="E177" s="103" t="s">
        <v>169</v>
      </c>
      <c r="F177" s="137">
        <f>'Lamp I'!G178</f>
        <v>7385000</v>
      </c>
      <c r="G177" s="68">
        <f t="shared" si="14"/>
        <v>7385000</v>
      </c>
      <c r="H177" s="73">
        <f t="shared" si="16"/>
        <v>0</v>
      </c>
      <c r="I177" s="72"/>
    </row>
    <row r="178" spans="1:9" ht="15.75" x14ac:dyDescent="0.3">
      <c r="A178" s="93"/>
      <c r="B178" s="93"/>
      <c r="C178" s="93"/>
      <c r="D178" s="93"/>
      <c r="E178" s="103" t="s">
        <v>169</v>
      </c>
      <c r="F178" s="137">
        <f>'Lamp I'!G179</f>
        <v>815000</v>
      </c>
      <c r="G178" s="68">
        <f t="shared" si="14"/>
        <v>815000</v>
      </c>
      <c r="H178" s="73">
        <f t="shared" si="16"/>
        <v>0</v>
      </c>
      <c r="I178" s="72"/>
    </row>
    <row r="179" spans="1:9" ht="15.75" x14ac:dyDescent="0.3">
      <c r="A179" s="93"/>
      <c r="B179" s="93"/>
      <c r="C179" s="93" t="s">
        <v>294</v>
      </c>
      <c r="D179" s="93"/>
      <c r="E179" s="103" t="s">
        <v>170</v>
      </c>
      <c r="F179" s="137">
        <f>'Lamp I'!G180</f>
        <v>41000</v>
      </c>
      <c r="G179" s="68">
        <f t="shared" si="14"/>
        <v>41000</v>
      </c>
      <c r="H179" s="73">
        <f t="shared" si="16"/>
        <v>0</v>
      </c>
      <c r="I179" s="72"/>
    </row>
    <row r="180" spans="1:9" ht="15.75" x14ac:dyDescent="0.3">
      <c r="A180" s="93"/>
      <c r="B180" s="93"/>
      <c r="C180" s="93"/>
      <c r="D180" s="93"/>
      <c r="E180" s="103" t="s">
        <v>170</v>
      </c>
      <c r="F180" s="137">
        <f>'Lamp I'!G181</f>
        <v>710000</v>
      </c>
      <c r="G180" s="68">
        <f t="shared" si="14"/>
        <v>710000</v>
      </c>
      <c r="H180" s="73">
        <f t="shared" si="16"/>
        <v>0</v>
      </c>
      <c r="I180" s="72"/>
    </row>
    <row r="181" spans="1:9" ht="15.75" x14ac:dyDescent="0.3">
      <c r="A181" s="93">
        <v>2</v>
      </c>
      <c r="B181" s="93">
        <v>2</v>
      </c>
      <c r="C181" s="93">
        <v>4</v>
      </c>
      <c r="D181" s="93">
        <v>3</v>
      </c>
      <c r="E181" s="101" t="s">
        <v>13</v>
      </c>
      <c r="F181" s="137">
        <f>'Lamp I'!G182</f>
        <v>120000</v>
      </c>
      <c r="G181" s="68">
        <f t="shared" si="14"/>
        <v>120000</v>
      </c>
      <c r="H181" s="73">
        <f t="shared" si="16"/>
        <v>0</v>
      </c>
      <c r="I181" s="72"/>
    </row>
    <row r="182" spans="1:9" ht="15.75" x14ac:dyDescent="0.3">
      <c r="A182" s="93"/>
      <c r="B182" s="93"/>
      <c r="C182" s="93"/>
      <c r="D182" s="93"/>
      <c r="E182" s="103" t="s">
        <v>171</v>
      </c>
      <c r="F182" s="137">
        <f>'Lamp I'!G183</f>
        <v>0</v>
      </c>
      <c r="G182" s="68">
        <f t="shared" si="14"/>
        <v>0</v>
      </c>
      <c r="H182" s="73">
        <f t="shared" si="16"/>
        <v>0</v>
      </c>
      <c r="I182" s="72"/>
    </row>
    <row r="183" spans="1:9" ht="15.75" x14ac:dyDescent="0.3">
      <c r="A183" s="93"/>
      <c r="B183" s="93"/>
      <c r="C183" s="93"/>
      <c r="D183" s="93"/>
      <c r="E183" s="103" t="s">
        <v>172</v>
      </c>
      <c r="F183" s="137">
        <f>'Lamp I'!G184</f>
        <v>22627000</v>
      </c>
      <c r="G183" s="68">
        <f t="shared" si="14"/>
        <v>22627000</v>
      </c>
      <c r="H183" s="73">
        <f t="shared" si="16"/>
        <v>0</v>
      </c>
      <c r="I183" s="72"/>
    </row>
    <row r="184" spans="1:9" ht="15.75" x14ac:dyDescent="0.3">
      <c r="A184" s="93"/>
      <c r="B184" s="93"/>
      <c r="C184" s="93"/>
      <c r="D184" s="93"/>
      <c r="E184" s="103" t="s">
        <v>288</v>
      </c>
      <c r="F184" s="137">
        <f>'Lamp I'!G185</f>
        <v>10260000</v>
      </c>
      <c r="G184" s="68">
        <f t="shared" si="14"/>
        <v>10260000</v>
      </c>
      <c r="H184" s="73">
        <f t="shared" si="16"/>
        <v>0</v>
      </c>
      <c r="I184" s="72"/>
    </row>
    <row r="185" spans="1:9" ht="15.75" x14ac:dyDescent="0.3">
      <c r="A185" s="93"/>
      <c r="B185" s="93"/>
      <c r="C185" s="93"/>
      <c r="D185" s="93"/>
      <c r="E185" s="103"/>
      <c r="F185" s="137">
        <f>'Lamp I'!G186</f>
        <v>15181000</v>
      </c>
      <c r="G185" s="68">
        <f t="shared" si="14"/>
        <v>15181000</v>
      </c>
      <c r="H185" s="73">
        <f t="shared" si="16"/>
        <v>0</v>
      </c>
      <c r="I185" s="72"/>
    </row>
    <row r="186" spans="1:9" ht="15.75" x14ac:dyDescent="0.3">
      <c r="A186" s="93">
        <v>2</v>
      </c>
      <c r="B186" s="93">
        <v>2</v>
      </c>
      <c r="C186" s="93">
        <v>5</v>
      </c>
      <c r="D186" s="93"/>
      <c r="E186" s="102" t="str">
        <f>[1]MASTER!A51</f>
        <v>Pengerasan Jalan Dusun Bompon (RT. 028)</v>
      </c>
      <c r="F186" s="137">
        <f>'Lamp I'!G187</f>
        <v>0</v>
      </c>
      <c r="G186" s="68">
        <f t="shared" si="14"/>
        <v>0</v>
      </c>
      <c r="H186" s="73">
        <f t="shared" si="16"/>
        <v>0</v>
      </c>
      <c r="I186" s="72"/>
    </row>
    <row r="187" spans="1:9" ht="15.75" x14ac:dyDescent="0.3">
      <c r="A187" s="93">
        <v>2</v>
      </c>
      <c r="B187" s="93">
        <v>2</v>
      </c>
      <c r="C187" s="93">
        <v>5</v>
      </c>
      <c r="D187" s="93">
        <v>2</v>
      </c>
      <c r="E187" s="101" t="s">
        <v>12</v>
      </c>
      <c r="F187" s="137">
        <f>'Lamp I'!G188</f>
        <v>59774000</v>
      </c>
      <c r="G187" s="68">
        <f t="shared" si="14"/>
        <v>59774000</v>
      </c>
      <c r="H187" s="73">
        <f t="shared" si="16"/>
        <v>0</v>
      </c>
      <c r="I187" s="72"/>
    </row>
    <row r="188" spans="1:9" ht="15.75" x14ac:dyDescent="0.3">
      <c r="A188" s="93"/>
      <c r="B188" s="93"/>
      <c r="C188" s="93"/>
      <c r="D188" s="93"/>
      <c r="E188" s="103" t="s">
        <v>157</v>
      </c>
      <c r="F188" s="137">
        <f>'Lamp I'!G189</f>
        <v>0</v>
      </c>
      <c r="G188" s="68">
        <f t="shared" si="14"/>
        <v>0</v>
      </c>
      <c r="H188" s="73">
        <f t="shared" si="16"/>
        <v>0</v>
      </c>
      <c r="I188" s="72"/>
    </row>
    <row r="189" spans="1:9" ht="15.75" x14ac:dyDescent="0.3">
      <c r="A189" s="93"/>
      <c r="B189" s="93"/>
      <c r="C189" s="93"/>
      <c r="D189" s="93"/>
      <c r="E189" s="103" t="s">
        <v>158</v>
      </c>
      <c r="F189" s="137">
        <f>'Lamp I'!G190</f>
        <v>100000</v>
      </c>
      <c r="G189" s="68">
        <f t="shared" si="14"/>
        <v>100000</v>
      </c>
      <c r="H189" s="73">
        <f t="shared" si="16"/>
        <v>0</v>
      </c>
      <c r="I189" s="72"/>
    </row>
    <row r="190" spans="1:9" ht="15.75" x14ac:dyDescent="0.3">
      <c r="A190" s="93"/>
      <c r="B190" s="93"/>
      <c r="C190" s="93"/>
      <c r="D190" s="93"/>
      <c r="E190" s="103" t="s">
        <v>167</v>
      </c>
      <c r="F190" s="137">
        <f>'Lamp I'!G191</f>
        <v>50000</v>
      </c>
      <c r="G190" s="68">
        <f t="shared" si="14"/>
        <v>50000</v>
      </c>
      <c r="H190" s="73">
        <f t="shared" si="16"/>
        <v>0</v>
      </c>
      <c r="I190" s="72"/>
    </row>
    <row r="191" spans="1:9" ht="15.75" x14ac:dyDescent="0.3">
      <c r="A191" s="93"/>
      <c r="B191" s="93"/>
      <c r="C191" s="93"/>
      <c r="D191" s="93"/>
      <c r="E191" s="103" t="s">
        <v>168</v>
      </c>
      <c r="F191" s="137">
        <f>'Lamp I'!G192</f>
        <v>1750000</v>
      </c>
      <c r="G191" s="68">
        <f t="shared" si="14"/>
        <v>1750000</v>
      </c>
      <c r="H191" s="73">
        <f t="shared" si="16"/>
        <v>0</v>
      </c>
      <c r="I191" s="72"/>
    </row>
    <row r="192" spans="1:9" ht="15.75" x14ac:dyDescent="0.3">
      <c r="A192" s="93"/>
      <c r="B192" s="93"/>
      <c r="C192" s="93"/>
      <c r="D192" s="93"/>
      <c r="E192" s="103" t="s">
        <v>168</v>
      </c>
      <c r="F192" s="137">
        <f>'Lamp I'!G193</f>
        <v>5750000</v>
      </c>
      <c r="G192" s="68">
        <f t="shared" si="14"/>
        <v>5750000</v>
      </c>
      <c r="H192" s="73"/>
      <c r="I192" s="72"/>
    </row>
    <row r="193" spans="1:9" ht="15.75" x14ac:dyDescent="0.3">
      <c r="A193" s="93"/>
      <c r="B193" s="93"/>
      <c r="C193" s="93"/>
      <c r="D193" s="93"/>
      <c r="E193" s="103" t="s">
        <v>169</v>
      </c>
      <c r="F193" s="137">
        <f>'Lamp I'!G194</f>
        <v>5490000</v>
      </c>
      <c r="G193" s="68">
        <f t="shared" si="14"/>
        <v>5490000</v>
      </c>
      <c r="H193" s="73">
        <f t="shared" ref="H193:H210" si="17">G193-F193</f>
        <v>0</v>
      </c>
      <c r="I193" s="72"/>
    </row>
    <row r="194" spans="1:9" ht="15.75" x14ac:dyDescent="0.3">
      <c r="A194" s="93"/>
      <c r="B194" s="93"/>
      <c r="C194" s="93"/>
      <c r="D194" s="93"/>
      <c r="E194" s="103" t="s">
        <v>169</v>
      </c>
      <c r="F194" s="137">
        <f>'Lamp I'!G195</f>
        <v>750000</v>
      </c>
      <c r="G194" s="68">
        <f t="shared" si="14"/>
        <v>750000</v>
      </c>
      <c r="H194" s="73">
        <f t="shared" si="17"/>
        <v>0</v>
      </c>
      <c r="I194" s="72"/>
    </row>
    <row r="195" spans="1:9" ht="15.75" x14ac:dyDescent="0.3">
      <c r="A195" s="93"/>
      <c r="B195" s="93"/>
      <c r="C195" s="93"/>
      <c r="D195" s="93"/>
      <c r="E195" s="103" t="s">
        <v>170</v>
      </c>
      <c r="F195" s="137">
        <f>'Lamp I'!G196</f>
        <v>0</v>
      </c>
      <c r="G195" s="68">
        <f t="shared" si="14"/>
        <v>0</v>
      </c>
      <c r="H195" s="73">
        <f t="shared" si="17"/>
        <v>0</v>
      </c>
      <c r="I195" s="72"/>
    </row>
    <row r="196" spans="1:9" ht="15.75" x14ac:dyDescent="0.3">
      <c r="A196" s="93"/>
      <c r="B196" s="93"/>
      <c r="C196" s="93"/>
      <c r="D196" s="93"/>
      <c r="E196" s="103" t="s">
        <v>170</v>
      </c>
      <c r="F196" s="137">
        <f>'Lamp I'!G197</f>
        <v>0</v>
      </c>
      <c r="G196" s="68">
        <f t="shared" si="14"/>
        <v>0</v>
      </c>
      <c r="H196" s="73">
        <f t="shared" si="17"/>
        <v>0</v>
      </c>
      <c r="I196" s="72"/>
    </row>
    <row r="197" spans="1:9" ht="15.75" x14ac:dyDescent="0.3">
      <c r="A197" s="93">
        <v>2</v>
      </c>
      <c r="B197" s="93">
        <v>2</v>
      </c>
      <c r="C197" s="93">
        <v>5</v>
      </c>
      <c r="D197" s="93">
        <v>3</v>
      </c>
      <c r="E197" s="101" t="s">
        <v>13</v>
      </c>
      <c r="F197" s="137">
        <f>'Lamp I'!G198</f>
        <v>0</v>
      </c>
      <c r="G197" s="68">
        <f t="shared" si="14"/>
        <v>0</v>
      </c>
      <c r="H197" s="73">
        <f t="shared" si="17"/>
        <v>0</v>
      </c>
      <c r="I197" s="72"/>
    </row>
    <row r="198" spans="1:9" ht="15.75" x14ac:dyDescent="0.3">
      <c r="A198" s="93"/>
      <c r="B198" s="93"/>
      <c r="C198" s="93"/>
      <c r="D198" s="93"/>
      <c r="E198" s="103" t="s">
        <v>295</v>
      </c>
      <c r="F198" s="137">
        <f>'Lamp I'!G199</f>
        <v>0</v>
      </c>
      <c r="G198" s="68">
        <f t="shared" si="14"/>
        <v>0</v>
      </c>
      <c r="H198" s="73">
        <f t="shared" si="17"/>
        <v>0</v>
      </c>
      <c r="I198" s="72"/>
    </row>
    <row r="199" spans="1:9" ht="15.75" x14ac:dyDescent="0.3">
      <c r="A199" s="93"/>
      <c r="B199" s="93"/>
      <c r="C199" s="93"/>
      <c r="D199" s="93"/>
      <c r="E199" s="103" t="s">
        <v>296</v>
      </c>
      <c r="F199" s="137">
        <f>'Lamp I'!G200</f>
        <v>21659000</v>
      </c>
      <c r="G199" s="68">
        <f t="shared" si="14"/>
        <v>21659000</v>
      </c>
      <c r="H199" s="73">
        <f t="shared" si="17"/>
        <v>0</v>
      </c>
      <c r="I199" s="72"/>
    </row>
    <row r="200" spans="1:9" ht="15.75" x14ac:dyDescent="0.3">
      <c r="A200" s="93"/>
      <c r="B200" s="93"/>
      <c r="C200" s="93"/>
      <c r="D200" s="93"/>
      <c r="E200" s="103" t="s">
        <v>288</v>
      </c>
      <c r="F200" s="137">
        <f>'Lamp I'!G201</f>
        <v>9690000</v>
      </c>
      <c r="G200" s="68">
        <f t="shared" si="14"/>
        <v>9690000</v>
      </c>
      <c r="H200" s="73">
        <f t="shared" si="17"/>
        <v>0</v>
      </c>
      <c r="I200" s="72"/>
    </row>
    <row r="201" spans="1:9" ht="15.75" x14ac:dyDescent="0.3">
      <c r="A201" s="93"/>
      <c r="B201" s="93"/>
      <c r="C201" s="93"/>
      <c r="D201" s="93"/>
      <c r="E201" s="103"/>
      <c r="F201" s="137">
        <f>'Lamp I'!G202</f>
        <v>14535000</v>
      </c>
      <c r="G201" s="68">
        <f t="shared" si="14"/>
        <v>14535000</v>
      </c>
      <c r="H201" s="73">
        <f t="shared" si="17"/>
        <v>0</v>
      </c>
      <c r="I201" s="72"/>
    </row>
    <row r="202" spans="1:9" ht="15.75" x14ac:dyDescent="0.3">
      <c r="A202" s="93">
        <v>2</v>
      </c>
      <c r="B202" s="93">
        <v>2</v>
      </c>
      <c r="C202" s="93">
        <v>6</v>
      </c>
      <c r="D202" s="93"/>
      <c r="E202" s="121" t="str">
        <f>[1]MASTER!A52</f>
        <v>Rabat Beton Dusun Salakan (RT. 023)</v>
      </c>
      <c r="F202" s="137">
        <f>'Lamp I'!G203</f>
        <v>0</v>
      </c>
      <c r="G202" s="68">
        <f t="shared" si="14"/>
        <v>0</v>
      </c>
      <c r="H202" s="73">
        <f t="shared" si="17"/>
        <v>0</v>
      </c>
      <c r="I202" s="72"/>
    </row>
    <row r="203" spans="1:9" ht="15.75" x14ac:dyDescent="0.3">
      <c r="A203" s="93">
        <v>2</v>
      </c>
      <c r="B203" s="93">
        <v>2</v>
      </c>
      <c r="C203" s="93">
        <v>6</v>
      </c>
      <c r="D203" s="93">
        <v>2</v>
      </c>
      <c r="E203" s="101" t="s">
        <v>12</v>
      </c>
      <c r="F203" s="137">
        <f>'Lamp I'!G204</f>
        <v>61379000</v>
      </c>
      <c r="G203" s="68">
        <f t="shared" si="14"/>
        <v>61379000</v>
      </c>
      <c r="H203" s="73">
        <f t="shared" si="17"/>
        <v>0</v>
      </c>
      <c r="I203" s="72"/>
    </row>
    <row r="204" spans="1:9" ht="15.75" x14ac:dyDescent="0.3">
      <c r="A204" s="93"/>
      <c r="B204" s="93"/>
      <c r="C204" s="93"/>
      <c r="D204" s="93"/>
      <c r="E204" s="103" t="s">
        <v>157</v>
      </c>
      <c r="F204" s="137">
        <f>'Lamp I'!G205</f>
        <v>0</v>
      </c>
      <c r="G204" s="68">
        <f t="shared" si="14"/>
        <v>0</v>
      </c>
      <c r="H204" s="73">
        <f t="shared" si="17"/>
        <v>0</v>
      </c>
      <c r="I204" s="72"/>
    </row>
    <row r="205" spans="1:9" ht="15.75" x14ac:dyDescent="0.3">
      <c r="A205" s="93"/>
      <c r="B205" s="93"/>
      <c r="C205" s="93"/>
      <c r="D205" s="93"/>
      <c r="E205" s="103" t="s">
        <v>158</v>
      </c>
      <c r="F205" s="137">
        <f>'Lamp I'!G206</f>
        <v>100000</v>
      </c>
      <c r="G205" s="68">
        <f t="shared" si="14"/>
        <v>100000</v>
      </c>
      <c r="H205" s="73">
        <f t="shared" si="17"/>
        <v>0</v>
      </c>
      <c r="I205" s="72"/>
    </row>
    <row r="206" spans="1:9" ht="15.75" x14ac:dyDescent="0.3">
      <c r="A206" s="93"/>
      <c r="B206" s="93"/>
      <c r="C206" s="93"/>
      <c r="D206" s="93"/>
      <c r="E206" s="103" t="s">
        <v>167</v>
      </c>
      <c r="F206" s="137">
        <f>'Lamp I'!G207</f>
        <v>50000</v>
      </c>
      <c r="G206" s="68">
        <f t="shared" si="14"/>
        <v>50000</v>
      </c>
      <c r="H206" s="73">
        <f t="shared" si="17"/>
        <v>0</v>
      </c>
      <c r="I206" s="72"/>
    </row>
    <row r="207" spans="1:9" ht="15.75" x14ac:dyDescent="0.3">
      <c r="A207" s="93"/>
      <c r="B207" s="93"/>
      <c r="C207" s="93"/>
      <c r="D207" s="93"/>
      <c r="E207" s="103" t="s">
        <v>168</v>
      </c>
      <c r="F207" s="137">
        <f>'Lamp I'!G208</f>
        <v>1750000</v>
      </c>
      <c r="G207" s="68">
        <f t="shared" si="14"/>
        <v>1750000</v>
      </c>
      <c r="H207" s="73">
        <f t="shared" si="17"/>
        <v>0</v>
      </c>
      <c r="I207" s="72"/>
    </row>
    <row r="208" spans="1:9" ht="15.75" x14ac:dyDescent="0.3">
      <c r="A208" s="93"/>
      <c r="B208" s="93"/>
      <c r="C208" s="93"/>
      <c r="D208" s="93"/>
      <c r="E208" s="103" t="s">
        <v>168</v>
      </c>
      <c r="F208" s="137">
        <f>'Lamp I'!G209</f>
        <v>5700000</v>
      </c>
      <c r="G208" s="68">
        <f t="shared" ref="G208:G271" si="18">F208</f>
        <v>5700000</v>
      </c>
      <c r="H208" s="73">
        <f t="shared" si="17"/>
        <v>0</v>
      </c>
      <c r="I208" s="72"/>
    </row>
    <row r="209" spans="1:9" ht="15.75" x14ac:dyDescent="0.3">
      <c r="A209" s="93"/>
      <c r="B209" s="93"/>
      <c r="C209" s="93"/>
      <c r="D209" s="93"/>
      <c r="E209" s="103" t="s">
        <v>170</v>
      </c>
      <c r="F209" s="137">
        <f>'Lamp I'!G210</f>
        <v>8110000</v>
      </c>
      <c r="G209" s="68">
        <f t="shared" si="18"/>
        <v>8110000</v>
      </c>
      <c r="H209" s="73">
        <f t="shared" si="17"/>
        <v>0</v>
      </c>
      <c r="I209" s="72"/>
    </row>
    <row r="210" spans="1:9" ht="15.75" x14ac:dyDescent="0.3">
      <c r="A210" s="93"/>
      <c r="B210" s="93"/>
      <c r="C210" s="93"/>
      <c r="D210" s="93"/>
      <c r="E210" s="103" t="s">
        <v>170</v>
      </c>
      <c r="F210" s="137">
        <f>'Lamp I'!G211</f>
        <v>0</v>
      </c>
      <c r="G210" s="68">
        <f t="shared" si="18"/>
        <v>0</v>
      </c>
      <c r="H210" s="73">
        <f t="shared" si="17"/>
        <v>0</v>
      </c>
      <c r="I210" s="72"/>
    </row>
    <row r="211" spans="1:9" ht="15.75" x14ac:dyDescent="0.3">
      <c r="A211" s="93"/>
      <c r="B211" s="93"/>
      <c r="C211" s="93"/>
      <c r="D211" s="93"/>
      <c r="E211" s="103" t="s">
        <v>169</v>
      </c>
      <c r="F211" s="137">
        <f>'Lamp I'!G212</f>
        <v>2850000</v>
      </c>
      <c r="G211" s="68">
        <f t="shared" si="18"/>
        <v>2850000</v>
      </c>
      <c r="H211" s="73"/>
      <c r="I211" s="72"/>
    </row>
    <row r="212" spans="1:9" ht="16.5" customHeight="1" x14ac:dyDescent="0.3">
      <c r="A212" s="93"/>
      <c r="B212" s="93"/>
      <c r="C212" s="93"/>
      <c r="D212" s="93"/>
      <c r="E212" s="103" t="s">
        <v>169</v>
      </c>
      <c r="F212" s="137">
        <f>'Lamp I'!G213</f>
        <v>1300000</v>
      </c>
      <c r="G212" s="68">
        <f t="shared" si="18"/>
        <v>1300000</v>
      </c>
      <c r="H212" s="73">
        <f t="shared" ref="H212:H229" si="19">G212-F212</f>
        <v>0</v>
      </c>
      <c r="I212" s="72"/>
    </row>
    <row r="213" spans="1:9" ht="15.75" x14ac:dyDescent="0.3">
      <c r="A213" s="93">
        <v>2</v>
      </c>
      <c r="B213" s="93">
        <v>2</v>
      </c>
      <c r="C213" s="93">
        <v>6</v>
      </c>
      <c r="D213" s="93">
        <v>3</v>
      </c>
      <c r="E213" s="101" t="s">
        <v>13</v>
      </c>
      <c r="F213" s="137">
        <f>'Lamp I'!G214</f>
        <v>361000</v>
      </c>
      <c r="G213" s="68">
        <f t="shared" si="18"/>
        <v>361000</v>
      </c>
      <c r="H213" s="73">
        <f t="shared" si="19"/>
        <v>0</v>
      </c>
      <c r="I213" s="72"/>
    </row>
    <row r="214" spans="1:9" ht="15.75" x14ac:dyDescent="0.3">
      <c r="A214" s="93"/>
      <c r="B214" s="93"/>
      <c r="C214" s="93"/>
      <c r="D214" s="93"/>
      <c r="E214" s="103" t="s">
        <v>171</v>
      </c>
      <c r="F214" s="137">
        <f>'Lamp I'!G215</f>
        <v>0</v>
      </c>
      <c r="G214" s="68">
        <f t="shared" si="18"/>
        <v>0</v>
      </c>
      <c r="H214" s="73">
        <f t="shared" si="19"/>
        <v>0</v>
      </c>
      <c r="I214" s="72"/>
    </row>
    <row r="215" spans="1:9" ht="15.75" x14ac:dyDescent="0.3">
      <c r="A215" s="93"/>
      <c r="B215" s="93"/>
      <c r="C215" s="93"/>
      <c r="D215" s="93"/>
      <c r="E215" s="103" t="s">
        <v>172</v>
      </c>
      <c r="F215" s="137">
        <f>'Lamp I'!G216</f>
        <v>10164000</v>
      </c>
      <c r="G215" s="68">
        <f t="shared" si="18"/>
        <v>10164000</v>
      </c>
      <c r="H215" s="73">
        <f t="shared" si="19"/>
        <v>0</v>
      </c>
      <c r="I215" s="72"/>
    </row>
    <row r="216" spans="1:9" ht="15.75" x14ac:dyDescent="0.3">
      <c r="A216" s="93"/>
      <c r="B216" s="93"/>
      <c r="C216" s="93"/>
      <c r="D216" s="93"/>
      <c r="E216" s="103" t="s">
        <v>173</v>
      </c>
      <c r="F216" s="137">
        <f>'Lamp I'!G217</f>
        <v>8265000</v>
      </c>
      <c r="G216" s="68">
        <f t="shared" si="18"/>
        <v>8265000</v>
      </c>
      <c r="H216" s="73">
        <f t="shared" si="19"/>
        <v>0</v>
      </c>
      <c r="I216" s="72"/>
    </row>
    <row r="217" spans="1:9" ht="15.75" x14ac:dyDescent="0.3">
      <c r="A217" s="93"/>
      <c r="B217" s="93"/>
      <c r="C217" s="93"/>
      <c r="D217" s="93"/>
      <c r="E217" s="103" t="s">
        <v>288</v>
      </c>
      <c r="F217" s="137">
        <f>'Lamp I'!G218</f>
        <v>5610000</v>
      </c>
      <c r="G217" s="68">
        <f t="shared" si="18"/>
        <v>5610000</v>
      </c>
      <c r="H217" s="73">
        <f t="shared" si="19"/>
        <v>0</v>
      </c>
      <c r="I217" s="72"/>
    </row>
    <row r="218" spans="1:9" ht="15.75" x14ac:dyDescent="0.3">
      <c r="A218" s="93"/>
      <c r="B218" s="93"/>
      <c r="C218" s="93"/>
      <c r="D218" s="93"/>
      <c r="E218" s="103" t="s">
        <v>174</v>
      </c>
      <c r="F218" s="137">
        <f>'Lamp I'!G219</f>
        <v>2584000</v>
      </c>
      <c r="G218" s="68">
        <f t="shared" si="18"/>
        <v>2584000</v>
      </c>
      <c r="H218" s="73">
        <f t="shared" si="19"/>
        <v>0</v>
      </c>
      <c r="I218" s="72"/>
    </row>
    <row r="219" spans="1:9" ht="15.75" x14ac:dyDescent="0.3">
      <c r="A219" s="93"/>
      <c r="B219" s="93"/>
      <c r="C219" s="93"/>
      <c r="D219" s="93"/>
      <c r="E219" s="103" t="s">
        <v>297</v>
      </c>
      <c r="F219" s="137">
        <f>'Lamp I'!G220</f>
        <v>0</v>
      </c>
      <c r="G219" s="68">
        <f t="shared" si="18"/>
        <v>0</v>
      </c>
      <c r="H219" s="73">
        <f t="shared" si="19"/>
        <v>0</v>
      </c>
      <c r="I219" s="72"/>
    </row>
    <row r="220" spans="1:9" ht="15.75" x14ac:dyDescent="0.3">
      <c r="A220" s="93"/>
      <c r="B220" s="93"/>
      <c r="C220" s="93"/>
      <c r="D220" s="93"/>
      <c r="E220" s="103"/>
      <c r="F220" s="137">
        <f>'Lamp I'!G221</f>
        <v>14535000</v>
      </c>
      <c r="G220" s="68">
        <f t="shared" si="18"/>
        <v>14535000</v>
      </c>
      <c r="H220" s="73">
        <f t="shared" si="19"/>
        <v>0</v>
      </c>
      <c r="I220" s="72"/>
    </row>
    <row r="221" spans="1:9" ht="15.75" x14ac:dyDescent="0.3">
      <c r="A221" s="93">
        <v>2</v>
      </c>
      <c r="B221" s="93">
        <v>2</v>
      </c>
      <c r="C221" s="93">
        <v>7</v>
      </c>
      <c r="D221" s="93"/>
      <c r="E221" s="102" t="str">
        <f>[1]MASTER!A53</f>
        <v>Rabat Beton Dusun Tangkil (RT. 020)</v>
      </c>
      <c r="F221" s="137">
        <f>'Lamp I'!G222</f>
        <v>0</v>
      </c>
      <c r="G221" s="68">
        <f t="shared" si="18"/>
        <v>0</v>
      </c>
      <c r="H221" s="73">
        <f t="shared" si="19"/>
        <v>0</v>
      </c>
      <c r="I221" s="72"/>
    </row>
    <row r="222" spans="1:9" ht="15.75" x14ac:dyDescent="0.3">
      <c r="A222" s="93">
        <v>2</v>
      </c>
      <c r="B222" s="93">
        <v>2</v>
      </c>
      <c r="C222" s="93">
        <v>7</v>
      </c>
      <c r="D222" s="93">
        <v>2</v>
      </c>
      <c r="E222" s="101" t="s">
        <v>12</v>
      </c>
      <c r="F222" s="137">
        <f>'Lamp I'!G223</f>
        <v>69000000</v>
      </c>
      <c r="G222" s="68">
        <f t="shared" si="18"/>
        <v>69000000</v>
      </c>
      <c r="H222" s="73">
        <f t="shared" si="19"/>
        <v>0</v>
      </c>
      <c r="I222" s="72"/>
    </row>
    <row r="223" spans="1:9" ht="15.75" x14ac:dyDescent="0.3">
      <c r="A223" s="93"/>
      <c r="B223" s="93"/>
      <c r="C223" s="93"/>
      <c r="D223" s="93"/>
      <c r="E223" s="103" t="s">
        <v>157</v>
      </c>
      <c r="F223" s="137">
        <f>'Lamp I'!G224</f>
        <v>0</v>
      </c>
      <c r="G223" s="68">
        <f t="shared" si="18"/>
        <v>0</v>
      </c>
      <c r="H223" s="73">
        <f t="shared" si="19"/>
        <v>0</v>
      </c>
      <c r="I223" s="72"/>
    </row>
    <row r="224" spans="1:9" ht="15.75" x14ac:dyDescent="0.3">
      <c r="A224" s="93"/>
      <c r="B224" s="93"/>
      <c r="C224" s="93"/>
      <c r="D224" s="93"/>
      <c r="E224" s="103" t="s">
        <v>158</v>
      </c>
      <c r="F224" s="137">
        <f>'Lamp I'!G225</f>
        <v>100000</v>
      </c>
      <c r="G224" s="68">
        <f t="shared" si="18"/>
        <v>100000</v>
      </c>
      <c r="H224" s="73">
        <f t="shared" si="19"/>
        <v>0</v>
      </c>
      <c r="I224" s="72"/>
    </row>
    <row r="225" spans="1:9" ht="15.75" x14ac:dyDescent="0.3">
      <c r="A225" s="93"/>
      <c r="B225" s="93"/>
      <c r="C225" s="93"/>
      <c r="D225" s="93"/>
      <c r="E225" s="103" t="s">
        <v>167</v>
      </c>
      <c r="F225" s="137">
        <f>'Lamp I'!G226</f>
        <v>50000</v>
      </c>
      <c r="G225" s="68">
        <f t="shared" si="18"/>
        <v>50000</v>
      </c>
      <c r="H225" s="73">
        <f t="shared" si="19"/>
        <v>0</v>
      </c>
      <c r="I225" s="72"/>
    </row>
    <row r="226" spans="1:9" ht="15.75" x14ac:dyDescent="0.3">
      <c r="A226" s="93"/>
      <c r="B226" s="93"/>
      <c r="C226" s="93"/>
      <c r="D226" s="93"/>
      <c r="E226" s="103" t="s">
        <v>168</v>
      </c>
      <c r="F226" s="137">
        <f>'Lamp I'!G227</f>
        <v>1450000</v>
      </c>
      <c r="G226" s="68">
        <f t="shared" si="18"/>
        <v>1450000</v>
      </c>
      <c r="H226" s="73">
        <f t="shared" si="19"/>
        <v>0</v>
      </c>
      <c r="I226" s="72"/>
    </row>
    <row r="227" spans="1:9" ht="15.75" x14ac:dyDescent="0.3">
      <c r="A227" s="93"/>
      <c r="B227" s="93"/>
      <c r="C227" s="93"/>
      <c r="D227" s="93"/>
      <c r="E227" s="103" t="s">
        <v>168</v>
      </c>
      <c r="F227" s="137">
        <f>'Lamp I'!G228</f>
        <v>5160000</v>
      </c>
      <c r="G227" s="68">
        <f t="shared" si="18"/>
        <v>5160000</v>
      </c>
      <c r="H227" s="73">
        <f t="shared" si="19"/>
        <v>0</v>
      </c>
      <c r="I227" s="72"/>
    </row>
    <row r="228" spans="1:9" ht="15.75" x14ac:dyDescent="0.3">
      <c r="A228" s="93"/>
      <c r="B228" s="93"/>
      <c r="C228" s="93"/>
      <c r="D228" s="93"/>
      <c r="E228" s="103" t="s">
        <v>169</v>
      </c>
      <c r="F228" s="137">
        <f>'Lamp I'!G229</f>
        <v>6260000</v>
      </c>
      <c r="G228" s="68">
        <f t="shared" si="18"/>
        <v>6260000</v>
      </c>
      <c r="H228" s="73">
        <f t="shared" si="19"/>
        <v>0</v>
      </c>
      <c r="I228" s="72"/>
    </row>
    <row r="229" spans="1:9" ht="15.75" x14ac:dyDescent="0.3">
      <c r="A229" s="93"/>
      <c r="B229" s="93"/>
      <c r="C229" s="93"/>
      <c r="D229" s="93"/>
      <c r="E229" s="103" t="s">
        <v>169</v>
      </c>
      <c r="F229" s="137">
        <f>'Lamp I'!G230</f>
        <v>790000</v>
      </c>
      <c r="G229" s="68">
        <f t="shared" si="18"/>
        <v>790000</v>
      </c>
      <c r="H229" s="73">
        <f t="shared" si="19"/>
        <v>0</v>
      </c>
      <c r="I229" s="72"/>
    </row>
    <row r="230" spans="1:9" ht="15.75" x14ac:dyDescent="0.3">
      <c r="A230" s="93"/>
      <c r="B230" s="93"/>
      <c r="C230" s="93"/>
      <c r="D230" s="93"/>
      <c r="E230" s="103" t="s">
        <v>170</v>
      </c>
      <c r="F230" s="137">
        <f>'Lamp I'!G231</f>
        <v>392000</v>
      </c>
      <c r="G230" s="68">
        <f t="shared" si="18"/>
        <v>392000</v>
      </c>
      <c r="H230" s="73"/>
      <c r="I230" s="72"/>
    </row>
    <row r="231" spans="1:9" ht="15.75" x14ac:dyDescent="0.3">
      <c r="A231" s="93"/>
      <c r="B231" s="93"/>
      <c r="C231" s="93"/>
      <c r="D231" s="93"/>
      <c r="E231" s="103" t="s">
        <v>170</v>
      </c>
      <c r="F231" s="137">
        <f>'Lamp I'!G232</f>
        <v>50000</v>
      </c>
      <c r="G231" s="68">
        <f t="shared" si="18"/>
        <v>50000</v>
      </c>
      <c r="H231" s="73">
        <f t="shared" ref="H231:H248" si="20">G231-F231</f>
        <v>0</v>
      </c>
      <c r="I231" s="72"/>
    </row>
    <row r="232" spans="1:9" ht="15.75" x14ac:dyDescent="0.3">
      <c r="A232" s="93">
        <v>2</v>
      </c>
      <c r="B232" s="93">
        <v>2</v>
      </c>
      <c r="C232" s="93">
        <v>7</v>
      </c>
      <c r="D232" s="93">
        <v>3</v>
      </c>
      <c r="E232" s="101" t="s">
        <v>13</v>
      </c>
      <c r="F232" s="137">
        <f>'Lamp I'!G233</f>
        <v>640000</v>
      </c>
      <c r="G232" s="68">
        <f t="shared" si="18"/>
        <v>640000</v>
      </c>
      <c r="H232" s="73">
        <f t="shared" si="20"/>
        <v>0</v>
      </c>
      <c r="I232" s="72"/>
    </row>
    <row r="233" spans="1:9" ht="15.75" x14ac:dyDescent="0.3">
      <c r="A233" s="93"/>
      <c r="B233" s="93"/>
      <c r="C233" s="93"/>
      <c r="D233" s="93"/>
      <c r="E233" s="103" t="s">
        <v>171</v>
      </c>
      <c r="F233" s="137">
        <f>'Lamp I'!G234</f>
        <v>0</v>
      </c>
      <c r="G233" s="68">
        <f t="shared" si="18"/>
        <v>0</v>
      </c>
      <c r="H233" s="73">
        <f t="shared" si="20"/>
        <v>0</v>
      </c>
      <c r="I233" s="72"/>
    </row>
    <row r="234" spans="1:9" ht="15.75" x14ac:dyDescent="0.3">
      <c r="A234" s="93"/>
      <c r="B234" s="93"/>
      <c r="C234" s="93"/>
      <c r="D234" s="93"/>
      <c r="E234" s="103" t="s">
        <v>172</v>
      </c>
      <c r="F234" s="137">
        <f>'Lamp I'!G235</f>
        <v>25289000</v>
      </c>
      <c r="G234" s="68">
        <f t="shared" si="18"/>
        <v>25289000</v>
      </c>
      <c r="H234" s="73">
        <f t="shared" si="20"/>
        <v>0</v>
      </c>
      <c r="I234" s="72"/>
    </row>
    <row r="235" spans="1:9" ht="15.75" x14ac:dyDescent="0.3">
      <c r="A235" s="93"/>
      <c r="B235" s="93"/>
      <c r="C235" s="93"/>
      <c r="D235" s="93"/>
      <c r="E235" s="103" t="s">
        <v>288</v>
      </c>
      <c r="F235" s="137">
        <f>'Lamp I'!G236</f>
        <v>11400000</v>
      </c>
      <c r="G235" s="68">
        <f t="shared" si="18"/>
        <v>11400000</v>
      </c>
      <c r="H235" s="73">
        <f t="shared" si="20"/>
        <v>0</v>
      </c>
      <c r="I235" s="72"/>
    </row>
    <row r="236" spans="1:9" ht="15.75" x14ac:dyDescent="0.3">
      <c r="A236" s="93"/>
      <c r="B236" s="93"/>
      <c r="C236" s="93"/>
      <c r="D236" s="93"/>
      <c r="E236" s="103"/>
      <c r="F236" s="137">
        <f>'Lamp I'!G237</f>
        <v>17119000</v>
      </c>
      <c r="G236" s="68">
        <f t="shared" si="18"/>
        <v>17119000</v>
      </c>
      <c r="H236" s="73">
        <f t="shared" si="20"/>
        <v>0</v>
      </c>
      <c r="I236" s="72"/>
    </row>
    <row r="237" spans="1:9" ht="30" x14ac:dyDescent="0.3">
      <c r="A237" s="93">
        <v>2</v>
      </c>
      <c r="B237" s="93">
        <v>2</v>
      </c>
      <c r="C237" s="93">
        <v>8</v>
      </c>
      <c r="D237" s="93"/>
      <c r="E237" s="108" t="str">
        <f>[1]MASTER!A54</f>
        <v>Rehab Jembatan Dusun Bleber (P Surohmad)</v>
      </c>
      <c r="F237" s="137">
        <f>'Lamp I'!G238</f>
        <v>0</v>
      </c>
      <c r="G237" s="68">
        <f t="shared" si="18"/>
        <v>0</v>
      </c>
      <c r="H237" s="73">
        <f t="shared" si="20"/>
        <v>0</v>
      </c>
      <c r="I237" s="72"/>
    </row>
    <row r="238" spans="1:9" ht="15.75" x14ac:dyDescent="0.3">
      <c r="A238" s="93">
        <v>2</v>
      </c>
      <c r="B238" s="93">
        <v>2</v>
      </c>
      <c r="C238" s="93">
        <v>8</v>
      </c>
      <c r="D238" s="93">
        <v>2</v>
      </c>
      <c r="E238" s="101" t="s">
        <v>12</v>
      </c>
      <c r="F238" s="137">
        <f>'Lamp I'!G239</f>
        <v>53368000</v>
      </c>
      <c r="G238" s="68">
        <f t="shared" si="18"/>
        <v>53368000</v>
      </c>
      <c r="H238" s="73">
        <f t="shared" si="20"/>
        <v>0</v>
      </c>
      <c r="I238" s="72"/>
    </row>
    <row r="239" spans="1:9" ht="15.75" x14ac:dyDescent="0.3">
      <c r="A239" s="93"/>
      <c r="B239" s="93"/>
      <c r="C239" s="93"/>
      <c r="D239" s="93"/>
      <c r="E239" s="103" t="s">
        <v>157</v>
      </c>
      <c r="F239" s="137">
        <f>'Lamp I'!G240</f>
        <v>0</v>
      </c>
      <c r="G239" s="68">
        <f t="shared" si="18"/>
        <v>0</v>
      </c>
      <c r="H239" s="73">
        <f t="shared" si="20"/>
        <v>0</v>
      </c>
      <c r="I239" s="72"/>
    </row>
    <row r="240" spans="1:9" ht="15.75" x14ac:dyDescent="0.3">
      <c r="A240" s="93"/>
      <c r="B240" s="93"/>
      <c r="C240" s="93"/>
      <c r="D240" s="93"/>
      <c r="E240" s="103" t="s">
        <v>158</v>
      </c>
      <c r="F240" s="137">
        <f>'Lamp I'!G241</f>
        <v>100000</v>
      </c>
      <c r="G240" s="68">
        <f t="shared" si="18"/>
        <v>100000</v>
      </c>
      <c r="H240" s="73">
        <f t="shared" si="20"/>
        <v>0</v>
      </c>
      <c r="I240" s="72"/>
    </row>
    <row r="241" spans="1:9" ht="15.75" x14ac:dyDescent="0.3">
      <c r="A241" s="93"/>
      <c r="B241" s="93"/>
      <c r="C241" s="93"/>
      <c r="D241" s="93"/>
      <c r="E241" s="103" t="s">
        <v>167</v>
      </c>
      <c r="F241" s="137">
        <f>'Lamp I'!G242</f>
        <v>50000</v>
      </c>
      <c r="G241" s="68">
        <f t="shared" si="18"/>
        <v>50000</v>
      </c>
      <c r="H241" s="73">
        <f t="shared" si="20"/>
        <v>0</v>
      </c>
      <c r="I241" s="72"/>
    </row>
    <row r="242" spans="1:9" ht="15.75" x14ac:dyDescent="0.3">
      <c r="A242" s="93"/>
      <c r="B242" s="93"/>
      <c r="C242" s="93"/>
      <c r="D242" s="93"/>
      <c r="E242" s="103" t="s">
        <v>168</v>
      </c>
      <c r="F242" s="137">
        <f>'Lamp I'!G243</f>
        <v>1750000</v>
      </c>
      <c r="G242" s="68">
        <f t="shared" si="18"/>
        <v>1750000</v>
      </c>
      <c r="H242" s="73">
        <f t="shared" si="20"/>
        <v>0</v>
      </c>
      <c r="I242" s="72"/>
    </row>
    <row r="243" spans="1:9" ht="15.75" x14ac:dyDescent="0.3">
      <c r="A243" s="93"/>
      <c r="B243" s="93"/>
      <c r="C243" s="93"/>
      <c r="D243" s="93"/>
      <c r="E243" s="103" t="s">
        <v>168</v>
      </c>
      <c r="F243" s="137">
        <f>'Lamp I'!G244</f>
        <v>3680000</v>
      </c>
      <c r="G243" s="68">
        <f t="shared" si="18"/>
        <v>3680000</v>
      </c>
      <c r="H243" s="73">
        <f t="shared" si="20"/>
        <v>0</v>
      </c>
      <c r="I243" s="72"/>
    </row>
    <row r="244" spans="1:9" ht="15.75" x14ac:dyDescent="0.3">
      <c r="A244" s="93"/>
      <c r="B244" s="93"/>
      <c r="C244" s="93"/>
      <c r="D244" s="93"/>
      <c r="E244" s="103" t="s">
        <v>169</v>
      </c>
      <c r="F244" s="137">
        <f>'Lamp I'!G245</f>
        <v>9610000</v>
      </c>
      <c r="G244" s="68">
        <f t="shared" si="18"/>
        <v>9610000</v>
      </c>
      <c r="H244" s="73">
        <f t="shared" si="20"/>
        <v>0</v>
      </c>
      <c r="I244" s="72"/>
    </row>
    <row r="245" spans="1:9" ht="15.75" x14ac:dyDescent="0.3">
      <c r="A245" s="93"/>
      <c r="B245" s="93"/>
      <c r="C245" s="93"/>
      <c r="D245" s="93"/>
      <c r="E245" s="103" t="s">
        <v>169</v>
      </c>
      <c r="F245" s="137">
        <f>'Lamp I'!G246</f>
        <v>1300000</v>
      </c>
      <c r="G245" s="68">
        <f t="shared" si="18"/>
        <v>1300000</v>
      </c>
      <c r="H245" s="73">
        <f t="shared" si="20"/>
        <v>0</v>
      </c>
      <c r="I245" s="72"/>
    </row>
    <row r="246" spans="1:9" ht="15.75" x14ac:dyDescent="0.3">
      <c r="A246" s="93"/>
      <c r="B246" s="93"/>
      <c r="C246" s="93"/>
      <c r="D246" s="93"/>
      <c r="E246" s="103" t="s">
        <v>170</v>
      </c>
      <c r="F246" s="137">
        <f>'Lamp I'!G247</f>
        <v>359000</v>
      </c>
      <c r="G246" s="68">
        <f t="shared" si="18"/>
        <v>359000</v>
      </c>
      <c r="H246" s="73">
        <f t="shared" si="20"/>
        <v>0</v>
      </c>
      <c r="I246" s="72"/>
    </row>
    <row r="247" spans="1:9" ht="15.75" x14ac:dyDescent="0.3">
      <c r="A247" s="93"/>
      <c r="B247" s="93"/>
      <c r="C247" s="93"/>
      <c r="D247" s="93"/>
      <c r="E247" s="103" t="s">
        <v>170</v>
      </c>
      <c r="F247" s="137">
        <f>'Lamp I'!G248</f>
        <v>20000</v>
      </c>
      <c r="G247" s="68">
        <f t="shared" si="18"/>
        <v>20000</v>
      </c>
      <c r="H247" s="73">
        <f t="shared" si="20"/>
        <v>0</v>
      </c>
      <c r="I247" s="72"/>
    </row>
    <row r="248" spans="1:9" ht="15.75" x14ac:dyDescent="0.3">
      <c r="A248" s="93">
        <v>2</v>
      </c>
      <c r="B248" s="93">
        <v>2</v>
      </c>
      <c r="C248" s="93">
        <v>8</v>
      </c>
      <c r="D248" s="93">
        <v>3</v>
      </c>
      <c r="E248" s="101" t="s">
        <v>13</v>
      </c>
      <c r="F248" s="137">
        <f>'Lamp I'!G249</f>
        <v>2258000</v>
      </c>
      <c r="G248" s="68">
        <f t="shared" si="18"/>
        <v>2258000</v>
      </c>
      <c r="H248" s="73">
        <f t="shared" si="20"/>
        <v>0</v>
      </c>
      <c r="I248" s="72"/>
    </row>
    <row r="249" spans="1:9" ht="15.75" x14ac:dyDescent="0.3">
      <c r="A249" s="93"/>
      <c r="B249" s="93"/>
      <c r="C249" s="93"/>
      <c r="D249" s="93"/>
      <c r="E249" s="103" t="s">
        <v>171</v>
      </c>
      <c r="F249" s="137">
        <f>'Lamp I'!G250</f>
        <v>0</v>
      </c>
      <c r="G249" s="68">
        <f t="shared" si="18"/>
        <v>0</v>
      </c>
      <c r="H249" s="73"/>
      <c r="I249" s="72"/>
    </row>
    <row r="250" spans="1:9" ht="15" customHeight="1" x14ac:dyDescent="0.3">
      <c r="A250" s="93"/>
      <c r="B250" s="93"/>
      <c r="C250" s="93"/>
      <c r="D250" s="93"/>
      <c r="E250" s="103" t="s">
        <v>172</v>
      </c>
      <c r="F250" s="137">
        <f>'Lamp I'!G251</f>
        <v>8591000</v>
      </c>
      <c r="G250" s="68">
        <f t="shared" si="18"/>
        <v>8591000</v>
      </c>
      <c r="H250" s="73">
        <f t="shared" ref="H250:H267" si="21">G250-F250</f>
        <v>0</v>
      </c>
      <c r="I250" s="72"/>
    </row>
    <row r="251" spans="1:9" ht="15.75" x14ac:dyDescent="0.3">
      <c r="A251" s="93"/>
      <c r="B251" s="93"/>
      <c r="C251" s="93"/>
      <c r="D251" s="93"/>
      <c r="E251" s="103" t="s">
        <v>298</v>
      </c>
      <c r="F251" s="137">
        <f>'Lamp I'!G252</f>
        <v>7980000</v>
      </c>
      <c r="G251" s="68">
        <f t="shared" si="18"/>
        <v>7980000</v>
      </c>
      <c r="H251" s="73">
        <f t="shared" si="21"/>
        <v>0</v>
      </c>
      <c r="I251" s="72"/>
    </row>
    <row r="252" spans="1:9" ht="15.75" x14ac:dyDescent="0.3">
      <c r="A252" s="93"/>
      <c r="B252" s="93"/>
      <c r="C252" s="93"/>
      <c r="D252" s="93"/>
      <c r="E252" s="103"/>
      <c r="F252" s="137">
        <f>'Lamp I'!G253</f>
        <v>17670000</v>
      </c>
      <c r="G252" s="68">
        <f t="shared" si="18"/>
        <v>17670000</v>
      </c>
      <c r="H252" s="73">
        <f t="shared" si="21"/>
        <v>0</v>
      </c>
      <c r="I252" s="72"/>
    </row>
    <row r="253" spans="1:9" ht="30" x14ac:dyDescent="0.3">
      <c r="A253" s="93">
        <v>2</v>
      </c>
      <c r="B253" s="93">
        <v>2</v>
      </c>
      <c r="C253" s="93">
        <v>9</v>
      </c>
      <c r="D253" s="93"/>
      <c r="E253" s="106" t="str">
        <f>[1]MASTER!A55</f>
        <v>Rabat Beton Dusun Ngemplak (P Matsarifudin)</v>
      </c>
      <c r="F253" s="137">
        <f>'Lamp I'!G254</f>
        <v>0</v>
      </c>
      <c r="G253" s="68">
        <f t="shared" si="18"/>
        <v>0</v>
      </c>
      <c r="H253" s="73">
        <f t="shared" si="21"/>
        <v>0</v>
      </c>
      <c r="I253" s="72"/>
    </row>
    <row r="254" spans="1:9" ht="15.75" x14ac:dyDescent="0.3">
      <c r="A254" s="93">
        <v>2</v>
      </c>
      <c r="B254" s="93">
        <v>2</v>
      </c>
      <c r="C254" s="93">
        <v>9</v>
      </c>
      <c r="D254" s="93">
        <v>2</v>
      </c>
      <c r="E254" s="101" t="s">
        <v>12</v>
      </c>
      <c r="F254" s="137">
        <f>'Lamp I'!G255</f>
        <v>9801500</v>
      </c>
      <c r="G254" s="68">
        <f t="shared" si="18"/>
        <v>9801500</v>
      </c>
      <c r="H254" s="73">
        <f t="shared" si="21"/>
        <v>0</v>
      </c>
      <c r="I254" s="72"/>
    </row>
    <row r="255" spans="1:9" ht="15.75" x14ac:dyDescent="0.3">
      <c r="A255" s="93"/>
      <c r="B255" s="93"/>
      <c r="C255" s="93"/>
      <c r="D255" s="93"/>
      <c r="E255" s="103" t="s">
        <v>157</v>
      </c>
      <c r="F255" s="137">
        <f>'Lamp I'!G256</f>
        <v>0</v>
      </c>
      <c r="G255" s="68">
        <f t="shared" si="18"/>
        <v>0</v>
      </c>
      <c r="H255" s="73">
        <f t="shared" si="21"/>
        <v>0</v>
      </c>
      <c r="I255" s="72"/>
    </row>
    <row r="256" spans="1:9" ht="15.75" x14ac:dyDescent="0.3">
      <c r="A256" s="93"/>
      <c r="B256" s="93"/>
      <c r="C256" s="93"/>
      <c r="D256" s="93"/>
      <c r="E256" s="103" t="s">
        <v>158</v>
      </c>
      <c r="F256" s="137">
        <f>'Lamp I'!G257</f>
        <v>50000</v>
      </c>
      <c r="G256" s="68">
        <f t="shared" si="18"/>
        <v>50000</v>
      </c>
      <c r="H256" s="73">
        <f t="shared" si="21"/>
        <v>0</v>
      </c>
      <c r="I256" s="72"/>
    </row>
    <row r="257" spans="1:9" ht="15.75" x14ac:dyDescent="0.3">
      <c r="A257" s="93"/>
      <c r="B257" s="93"/>
      <c r="C257" s="93"/>
      <c r="D257" s="93"/>
      <c r="E257" s="103" t="s">
        <v>167</v>
      </c>
      <c r="F257" s="137">
        <f>'Lamp I'!G258</f>
        <v>25000</v>
      </c>
      <c r="G257" s="68">
        <f t="shared" si="18"/>
        <v>25000</v>
      </c>
      <c r="H257" s="73">
        <f t="shared" si="21"/>
        <v>0</v>
      </c>
      <c r="I257" s="72"/>
    </row>
    <row r="258" spans="1:9" ht="15.75" x14ac:dyDescent="0.3">
      <c r="A258" s="93"/>
      <c r="B258" s="93"/>
      <c r="C258" s="93"/>
      <c r="D258" s="93"/>
      <c r="E258" s="103" t="s">
        <v>168</v>
      </c>
      <c r="F258" s="137">
        <f>'Lamp I'!G259</f>
        <v>425000</v>
      </c>
      <c r="G258" s="68">
        <f t="shared" si="18"/>
        <v>425000</v>
      </c>
      <c r="H258" s="73">
        <f t="shared" si="21"/>
        <v>0</v>
      </c>
      <c r="I258" s="72"/>
    </row>
    <row r="259" spans="1:9" ht="15.75" x14ac:dyDescent="0.3">
      <c r="A259" s="93"/>
      <c r="B259" s="93"/>
      <c r="C259" s="93"/>
      <c r="D259" s="93"/>
      <c r="E259" s="103" t="s">
        <v>299</v>
      </c>
      <c r="F259" s="137">
        <f>'Lamp I'!G260</f>
        <v>0</v>
      </c>
      <c r="G259" s="68">
        <f t="shared" si="18"/>
        <v>0</v>
      </c>
      <c r="H259" s="73">
        <f t="shared" si="21"/>
        <v>0</v>
      </c>
      <c r="I259" s="72"/>
    </row>
    <row r="260" spans="1:9" ht="15.75" x14ac:dyDescent="0.3">
      <c r="A260" s="93"/>
      <c r="B260" s="93"/>
      <c r="C260" s="93"/>
      <c r="D260" s="93"/>
      <c r="E260" s="103" t="s">
        <v>170</v>
      </c>
      <c r="F260" s="137">
        <f>'Lamp I'!G261</f>
        <v>1365000</v>
      </c>
      <c r="G260" s="68">
        <f t="shared" si="18"/>
        <v>1365000</v>
      </c>
      <c r="H260" s="73">
        <f t="shared" si="21"/>
        <v>0</v>
      </c>
      <c r="I260" s="72"/>
    </row>
    <row r="261" spans="1:9" ht="15.75" x14ac:dyDescent="0.3">
      <c r="A261" s="93"/>
      <c r="B261" s="93"/>
      <c r="C261" s="93"/>
      <c r="D261" s="93"/>
      <c r="E261" s="103" t="s">
        <v>170</v>
      </c>
      <c r="F261" s="137">
        <f>'Lamp I'!G262</f>
        <v>10000</v>
      </c>
      <c r="G261" s="68">
        <f t="shared" si="18"/>
        <v>10000</v>
      </c>
      <c r="H261" s="73">
        <f t="shared" si="21"/>
        <v>0</v>
      </c>
      <c r="I261" s="72"/>
    </row>
    <row r="262" spans="1:9" ht="15.75" x14ac:dyDescent="0.3">
      <c r="A262" s="93"/>
      <c r="B262" s="93"/>
      <c r="C262" s="93"/>
      <c r="D262" s="93"/>
      <c r="E262" s="103" t="s">
        <v>169</v>
      </c>
      <c r="F262" s="137">
        <f>'Lamp I'!G263</f>
        <v>80000</v>
      </c>
      <c r="G262" s="68">
        <f t="shared" si="18"/>
        <v>80000</v>
      </c>
      <c r="H262" s="73">
        <f t="shared" si="21"/>
        <v>0</v>
      </c>
      <c r="I262" s="72"/>
    </row>
    <row r="263" spans="1:9" ht="15.75" x14ac:dyDescent="0.3">
      <c r="A263" s="93"/>
      <c r="B263" s="93"/>
      <c r="C263" s="93"/>
      <c r="D263" s="93"/>
      <c r="E263" s="103" t="s">
        <v>169</v>
      </c>
      <c r="F263" s="137">
        <f>'Lamp I'!G264</f>
        <v>790000</v>
      </c>
      <c r="G263" s="68">
        <f t="shared" si="18"/>
        <v>790000</v>
      </c>
      <c r="H263" s="73">
        <f t="shared" si="21"/>
        <v>0</v>
      </c>
      <c r="I263" s="72"/>
    </row>
    <row r="264" spans="1:9" ht="15.75" x14ac:dyDescent="0.3">
      <c r="A264" s="93">
        <v>2</v>
      </c>
      <c r="B264" s="93">
        <v>2</v>
      </c>
      <c r="C264" s="93">
        <v>9</v>
      </c>
      <c r="D264" s="93">
        <v>3</v>
      </c>
      <c r="E264" s="101" t="s">
        <v>13</v>
      </c>
      <c r="F264" s="137">
        <f>'Lamp I'!G265</f>
        <v>0</v>
      </c>
      <c r="G264" s="68">
        <f t="shared" si="18"/>
        <v>0</v>
      </c>
      <c r="H264" s="73">
        <f t="shared" si="21"/>
        <v>0</v>
      </c>
      <c r="I264" s="72"/>
    </row>
    <row r="265" spans="1:9" ht="15.75" x14ac:dyDescent="0.3">
      <c r="A265" s="93"/>
      <c r="B265" s="93"/>
      <c r="C265" s="93"/>
      <c r="D265" s="93"/>
      <c r="E265" s="103" t="s">
        <v>171</v>
      </c>
      <c r="F265" s="137">
        <f>'Lamp I'!G266</f>
        <v>0</v>
      </c>
      <c r="G265" s="68">
        <f t="shared" si="18"/>
        <v>0</v>
      </c>
      <c r="H265" s="73">
        <f t="shared" si="21"/>
        <v>0</v>
      </c>
      <c r="I265" s="72"/>
    </row>
    <row r="266" spans="1:9" ht="15.75" x14ac:dyDescent="0.3">
      <c r="A266" s="93"/>
      <c r="B266" s="93"/>
      <c r="C266" s="93"/>
      <c r="D266" s="93"/>
      <c r="E266" s="103" t="s">
        <v>172</v>
      </c>
      <c r="F266" s="137">
        <f>'Lamp I'!G267</f>
        <v>3085500</v>
      </c>
      <c r="G266" s="68">
        <f t="shared" si="18"/>
        <v>3085500</v>
      </c>
      <c r="H266" s="73">
        <f t="shared" si="21"/>
        <v>0</v>
      </c>
      <c r="I266" s="72"/>
    </row>
    <row r="267" spans="1:9" ht="15.75" x14ac:dyDescent="0.3">
      <c r="A267" s="93"/>
      <c r="B267" s="93"/>
      <c r="C267" s="93"/>
      <c r="D267" s="93"/>
      <c r="E267" s="103" t="s">
        <v>288</v>
      </c>
      <c r="F267" s="137">
        <f>'Lamp I'!G268</f>
        <v>1710000</v>
      </c>
      <c r="G267" s="68">
        <f t="shared" si="18"/>
        <v>1710000</v>
      </c>
      <c r="H267" s="73">
        <f t="shared" si="21"/>
        <v>0</v>
      </c>
      <c r="I267" s="72"/>
    </row>
    <row r="268" spans="1:9" ht="15.75" x14ac:dyDescent="0.3">
      <c r="A268" s="93"/>
      <c r="B268" s="93"/>
      <c r="C268" s="93"/>
      <c r="D268" s="93"/>
      <c r="E268" s="103" t="s">
        <v>294</v>
      </c>
      <c r="F268" s="137">
        <f>'Lamp I'!G269</f>
        <v>2261000</v>
      </c>
      <c r="G268" s="68">
        <f t="shared" si="18"/>
        <v>2261000</v>
      </c>
      <c r="H268" s="73"/>
      <c r="I268" s="72"/>
    </row>
    <row r="269" spans="1:9" ht="15.75" x14ac:dyDescent="0.3">
      <c r="A269" s="93">
        <v>2</v>
      </c>
      <c r="B269" s="93">
        <v>2</v>
      </c>
      <c r="C269" s="93">
        <v>10</v>
      </c>
      <c r="D269" s="93"/>
      <c r="E269" s="108" t="str">
        <f>[1]MASTER!A56</f>
        <v>Talud Jalan Dusun Tuwanan (RT. 011)</v>
      </c>
      <c r="F269" s="137">
        <f>'Lamp I'!G270</f>
        <v>0</v>
      </c>
      <c r="G269" s="68">
        <f t="shared" si="18"/>
        <v>0</v>
      </c>
      <c r="H269" s="73">
        <f t="shared" ref="H269:H286" si="22">G269-F269</f>
        <v>0</v>
      </c>
      <c r="I269" s="72"/>
    </row>
    <row r="270" spans="1:9" ht="15.75" x14ac:dyDescent="0.3">
      <c r="A270" s="93">
        <v>2</v>
      </c>
      <c r="B270" s="93">
        <v>2</v>
      </c>
      <c r="C270" s="93">
        <v>10</v>
      </c>
      <c r="D270" s="93">
        <v>2</v>
      </c>
      <c r="E270" s="108" t="s">
        <v>12</v>
      </c>
      <c r="F270" s="137">
        <f>'Lamp I'!G271</f>
        <v>76000000</v>
      </c>
      <c r="G270" s="68">
        <f t="shared" si="18"/>
        <v>76000000</v>
      </c>
      <c r="H270" s="73">
        <f t="shared" si="22"/>
        <v>0</v>
      </c>
      <c r="I270" s="72"/>
    </row>
    <row r="271" spans="1:9" ht="15.75" x14ac:dyDescent="0.3">
      <c r="A271" s="93"/>
      <c r="B271" s="93"/>
      <c r="C271" s="93"/>
      <c r="D271" s="93"/>
      <c r="E271" s="103" t="s">
        <v>157</v>
      </c>
      <c r="F271" s="137">
        <f>'Lamp I'!G272</f>
        <v>0</v>
      </c>
      <c r="G271" s="68">
        <f t="shared" si="18"/>
        <v>0</v>
      </c>
      <c r="H271" s="73">
        <f t="shared" si="22"/>
        <v>0</v>
      </c>
      <c r="I271" s="72"/>
    </row>
    <row r="272" spans="1:9" ht="15.75" x14ac:dyDescent="0.3">
      <c r="A272" s="93"/>
      <c r="B272" s="93"/>
      <c r="C272" s="93"/>
      <c r="D272" s="93"/>
      <c r="E272" s="103" t="s">
        <v>158</v>
      </c>
      <c r="F272" s="137">
        <f>'Lamp I'!G273</f>
        <v>100000</v>
      </c>
      <c r="G272" s="68">
        <f t="shared" ref="G272:G335" si="23">F272</f>
        <v>100000</v>
      </c>
      <c r="H272" s="73">
        <f t="shared" si="22"/>
        <v>0</v>
      </c>
      <c r="I272" s="72"/>
    </row>
    <row r="273" spans="1:9" ht="15.75" x14ac:dyDescent="0.3">
      <c r="A273" s="93"/>
      <c r="B273" s="93"/>
      <c r="C273" s="93"/>
      <c r="D273" s="93"/>
      <c r="E273" s="103" t="s">
        <v>167</v>
      </c>
      <c r="F273" s="137">
        <f>'Lamp I'!G274</f>
        <v>50000</v>
      </c>
      <c r="G273" s="68">
        <f t="shared" si="23"/>
        <v>50000</v>
      </c>
      <c r="H273" s="73">
        <f t="shared" si="22"/>
        <v>0</v>
      </c>
      <c r="I273" s="72"/>
    </row>
    <row r="274" spans="1:9" ht="15.75" x14ac:dyDescent="0.3">
      <c r="A274" s="93"/>
      <c r="B274" s="93"/>
      <c r="C274" s="93"/>
      <c r="D274" s="93"/>
      <c r="E274" s="103" t="s">
        <v>168</v>
      </c>
      <c r="F274" s="137">
        <f>'Lamp I'!G275</f>
        <v>1600000</v>
      </c>
      <c r="G274" s="68">
        <f t="shared" si="23"/>
        <v>1600000</v>
      </c>
      <c r="H274" s="73">
        <f t="shared" si="22"/>
        <v>0</v>
      </c>
      <c r="I274" s="72"/>
    </row>
    <row r="275" spans="1:9" ht="15.75" x14ac:dyDescent="0.3">
      <c r="A275" s="93"/>
      <c r="B275" s="93"/>
      <c r="C275" s="93"/>
      <c r="D275" s="93"/>
      <c r="E275" s="103" t="s">
        <v>300</v>
      </c>
      <c r="F275" s="137">
        <f>'Lamp I'!G276</f>
        <v>4680000</v>
      </c>
      <c r="G275" s="68">
        <f t="shared" si="23"/>
        <v>4680000</v>
      </c>
      <c r="H275" s="73">
        <f t="shared" si="22"/>
        <v>0</v>
      </c>
      <c r="I275" s="72"/>
    </row>
    <row r="276" spans="1:9" ht="15.75" x14ac:dyDescent="0.3">
      <c r="A276" s="93"/>
      <c r="B276" s="93"/>
      <c r="C276" s="93"/>
      <c r="D276" s="93"/>
      <c r="E276" s="103" t="s">
        <v>169</v>
      </c>
      <c r="F276" s="137">
        <f>'Lamp I'!G277</f>
        <v>4796000</v>
      </c>
      <c r="G276" s="68">
        <f t="shared" si="23"/>
        <v>4796000</v>
      </c>
      <c r="H276" s="73">
        <f t="shared" si="22"/>
        <v>0</v>
      </c>
      <c r="I276" s="72"/>
    </row>
    <row r="277" spans="1:9" ht="15.75" x14ac:dyDescent="0.3">
      <c r="A277" s="93" t="s">
        <v>294</v>
      </c>
      <c r="B277" s="93"/>
      <c r="C277" s="93"/>
      <c r="D277" s="93"/>
      <c r="E277" s="103" t="s">
        <v>169</v>
      </c>
      <c r="F277" s="137">
        <f>'Lamp I'!G278</f>
        <v>1554000</v>
      </c>
      <c r="G277" s="68">
        <f t="shared" si="23"/>
        <v>1554000</v>
      </c>
      <c r="H277" s="73">
        <f t="shared" si="22"/>
        <v>0</v>
      </c>
      <c r="I277" s="72"/>
    </row>
    <row r="278" spans="1:9" ht="15.75" x14ac:dyDescent="0.3">
      <c r="A278" s="93"/>
      <c r="B278" s="93"/>
      <c r="C278" s="93"/>
      <c r="D278" s="93"/>
      <c r="E278" s="103" t="s">
        <v>170</v>
      </c>
      <c r="F278" s="137">
        <f>'Lamp I'!G279</f>
        <v>461000</v>
      </c>
      <c r="G278" s="68">
        <f t="shared" si="23"/>
        <v>461000</v>
      </c>
      <c r="H278" s="73">
        <f t="shared" si="22"/>
        <v>0</v>
      </c>
      <c r="I278" s="72"/>
    </row>
    <row r="279" spans="1:9" ht="15.75" x14ac:dyDescent="0.3">
      <c r="A279" s="93"/>
      <c r="B279" s="93"/>
      <c r="C279" s="93"/>
      <c r="D279" s="93"/>
      <c r="E279" s="103" t="s">
        <v>170</v>
      </c>
      <c r="F279" s="137">
        <f>'Lamp I'!G280</f>
        <v>400000</v>
      </c>
      <c r="G279" s="68">
        <f t="shared" si="23"/>
        <v>400000</v>
      </c>
      <c r="H279" s="73">
        <f t="shared" si="22"/>
        <v>0</v>
      </c>
      <c r="I279" s="72"/>
    </row>
    <row r="280" spans="1:9" ht="15.75" x14ac:dyDescent="0.3">
      <c r="A280" s="93">
        <v>2</v>
      </c>
      <c r="B280" s="93">
        <v>2</v>
      </c>
      <c r="C280" s="93">
        <v>10</v>
      </c>
      <c r="D280" s="93">
        <v>3</v>
      </c>
      <c r="E280" s="101" t="s">
        <v>13</v>
      </c>
      <c r="F280" s="137">
        <f>'Lamp I'!G281</f>
        <v>650000</v>
      </c>
      <c r="G280" s="68">
        <f t="shared" si="23"/>
        <v>650000</v>
      </c>
      <c r="H280" s="73">
        <f t="shared" si="22"/>
        <v>0</v>
      </c>
      <c r="I280" s="72"/>
    </row>
    <row r="281" spans="1:9" ht="15.75" x14ac:dyDescent="0.3">
      <c r="A281" s="93"/>
      <c r="B281" s="93"/>
      <c r="C281" s="93"/>
      <c r="D281" s="93"/>
      <c r="E281" s="103" t="s">
        <v>171</v>
      </c>
      <c r="F281" s="137">
        <f>'Lamp I'!G282</f>
        <v>0</v>
      </c>
      <c r="G281" s="68">
        <f t="shared" si="23"/>
        <v>0</v>
      </c>
      <c r="H281" s="73">
        <f t="shared" si="22"/>
        <v>0</v>
      </c>
      <c r="I281" s="72"/>
    </row>
    <row r="282" spans="1:9" ht="15.75" x14ac:dyDescent="0.3">
      <c r="A282" s="93"/>
      <c r="B282" s="93"/>
      <c r="C282" s="93"/>
      <c r="D282" s="93"/>
      <c r="E282" s="103" t="s">
        <v>172</v>
      </c>
      <c r="F282" s="137">
        <f>'Lamp I'!G283</f>
        <v>33499000</v>
      </c>
      <c r="G282" s="68">
        <f t="shared" si="23"/>
        <v>33499000</v>
      </c>
      <c r="H282" s="73">
        <f t="shared" si="22"/>
        <v>0</v>
      </c>
      <c r="I282" s="72"/>
    </row>
    <row r="283" spans="1:9" ht="15.75" x14ac:dyDescent="0.3">
      <c r="A283" s="93"/>
      <c r="B283" s="93"/>
      <c r="C283" s="93"/>
      <c r="D283" s="93"/>
      <c r="E283" s="103" t="s">
        <v>288</v>
      </c>
      <c r="F283" s="137">
        <f>'Lamp I'!G284</f>
        <v>11250000</v>
      </c>
      <c r="G283" s="68">
        <f t="shared" si="23"/>
        <v>11250000</v>
      </c>
      <c r="H283" s="73">
        <f t="shared" si="22"/>
        <v>0</v>
      </c>
      <c r="I283" s="72"/>
    </row>
    <row r="284" spans="1:9" ht="15.75" x14ac:dyDescent="0.3">
      <c r="A284" s="93"/>
      <c r="B284" s="93"/>
      <c r="C284" s="93"/>
      <c r="D284" s="93"/>
      <c r="E284" s="103"/>
      <c r="F284" s="137">
        <f>'Lamp I'!G285</f>
        <v>16960000</v>
      </c>
      <c r="G284" s="68">
        <f t="shared" si="23"/>
        <v>16960000</v>
      </c>
      <c r="H284" s="73">
        <f t="shared" si="22"/>
        <v>0</v>
      </c>
      <c r="I284" s="72"/>
    </row>
    <row r="285" spans="1:9" ht="30" x14ac:dyDescent="0.3">
      <c r="A285" s="93">
        <v>2</v>
      </c>
      <c r="B285" s="93">
        <v>2</v>
      </c>
      <c r="C285" s="93">
        <v>11</v>
      </c>
      <c r="D285" s="93"/>
      <c r="E285" s="106" t="str">
        <f>[1]MASTER!A57</f>
        <v>Rabat Beton Dusun Tuwanan RT. 016 (P Sudasi)</v>
      </c>
      <c r="F285" s="137">
        <f>'Lamp I'!G286</f>
        <v>0</v>
      </c>
      <c r="G285" s="68">
        <f t="shared" si="23"/>
        <v>0</v>
      </c>
      <c r="H285" s="73">
        <f t="shared" si="22"/>
        <v>0</v>
      </c>
      <c r="I285" s="72"/>
    </row>
    <row r="286" spans="1:9" ht="15.75" x14ac:dyDescent="0.3">
      <c r="A286" s="93">
        <v>2</v>
      </c>
      <c r="B286" s="93">
        <v>2</v>
      </c>
      <c r="C286" s="93">
        <v>11</v>
      </c>
      <c r="D286" s="93">
        <v>2</v>
      </c>
      <c r="E286" s="103" t="s">
        <v>12</v>
      </c>
      <c r="F286" s="137">
        <f>'Lamp I'!G287</f>
        <v>12036000</v>
      </c>
      <c r="G286" s="68">
        <f t="shared" si="23"/>
        <v>12036000</v>
      </c>
      <c r="H286" s="73">
        <f t="shared" si="22"/>
        <v>0</v>
      </c>
      <c r="I286" s="72"/>
    </row>
    <row r="287" spans="1:9" ht="15.75" x14ac:dyDescent="0.3">
      <c r="A287" s="93"/>
      <c r="B287" s="93"/>
      <c r="C287" s="93"/>
      <c r="D287" s="93"/>
      <c r="E287" s="103" t="s">
        <v>157</v>
      </c>
      <c r="F287" s="137">
        <f>'Lamp I'!G288</f>
        <v>0</v>
      </c>
      <c r="G287" s="68">
        <f t="shared" si="23"/>
        <v>0</v>
      </c>
      <c r="H287" s="73"/>
      <c r="I287" s="72"/>
    </row>
    <row r="288" spans="1:9" ht="15.75" customHeight="1" x14ac:dyDescent="0.3">
      <c r="A288" s="93"/>
      <c r="B288" s="93"/>
      <c r="C288" s="93"/>
      <c r="D288" s="93"/>
      <c r="E288" s="103" t="s">
        <v>158</v>
      </c>
      <c r="F288" s="137">
        <f>'Lamp I'!G289</f>
        <v>50000</v>
      </c>
      <c r="G288" s="68">
        <f t="shared" si="23"/>
        <v>50000</v>
      </c>
      <c r="H288" s="73">
        <f t="shared" ref="H288:H305" si="24">G288-F288</f>
        <v>0</v>
      </c>
      <c r="I288" s="72"/>
    </row>
    <row r="289" spans="1:9" ht="15.75" x14ac:dyDescent="0.3">
      <c r="A289" s="93"/>
      <c r="B289" s="93"/>
      <c r="C289" s="93"/>
      <c r="D289" s="93"/>
      <c r="E289" s="103" t="s">
        <v>167</v>
      </c>
      <c r="F289" s="137">
        <f>'Lamp I'!G290</f>
        <v>25000</v>
      </c>
      <c r="G289" s="68">
        <f t="shared" si="23"/>
        <v>25000</v>
      </c>
      <c r="H289" s="73">
        <f t="shared" si="24"/>
        <v>0</v>
      </c>
      <c r="I289" s="72"/>
    </row>
    <row r="290" spans="1:9" ht="15.75" x14ac:dyDescent="0.3">
      <c r="A290" s="93"/>
      <c r="B290" s="93"/>
      <c r="C290" s="93"/>
      <c r="D290" s="93"/>
      <c r="E290" s="103" t="s">
        <v>168</v>
      </c>
      <c r="F290" s="137">
        <f>'Lamp I'!G291</f>
        <v>425000</v>
      </c>
      <c r="G290" s="68">
        <f t="shared" si="23"/>
        <v>425000</v>
      </c>
      <c r="H290" s="73">
        <f t="shared" si="24"/>
        <v>0</v>
      </c>
      <c r="I290" s="72"/>
    </row>
    <row r="291" spans="1:9" ht="15.75" x14ac:dyDescent="0.3">
      <c r="A291" s="93"/>
      <c r="B291" s="93"/>
      <c r="C291" s="93"/>
      <c r="D291" s="93"/>
      <c r="E291" s="103" t="s">
        <v>168</v>
      </c>
      <c r="F291" s="137">
        <f>'Lamp I'!G292</f>
        <v>1325000</v>
      </c>
      <c r="G291" s="68">
        <f t="shared" si="23"/>
        <v>1325000</v>
      </c>
      <c r="H291" s="73">
        <f t="shared" si="24"/>
        <v>0</v>
      </c>
      <c r="I291" s="72"/>
    </row>
    <row r="292" spans="1:9" ht="15.75" x14ac:dyDescent="0.3">
      <c r="A292" s="93"/>
      <c r="B292" s="93"/>
      <c r="C292" s="93"/>
      <c r="D292" s="93"/>
      <c r="E292" s="103" t="s">
        <v>169</v>
      </c>
      <c r="F292" s="137">
        <f>'Lamp I'!G293</f>
        <v>2475000</v>
      </c>
      <c r="G292" s="68">
        <f t="shared" si="23"/>
        <v>2475000</v>
      </c>
      <c r="H292" s="73">
        <f t="shared" si="24"/>
        <v>0</v>
      </c>
      <c r="I292" s="72"/>
    </row>
    <row r="293" spans="1:9" ht="15.75" x14ac:dyDescent="0.3">
      <c r="A293" s="93"/>
      <c r="B293" s="93"/>
      <c r="C293" s="93"/>
      <c r="D293" s="93"/>
      <c r="E293" s="103" t="s">
        <v>169</v>
      </c>
      <c r="F293" s="137">
        <f>'Lamp I'!G294</f>
        <v>675000</v>
      </c>
      <c r="G293" s="68">
        <f t="shared" si="23"/>
        <v>675000</v>
      </c>
      <c r="H293" s="73">
        <f t="shared" si="24"/>
        <v>0</v>
      </c>
      <c r="I293" s="72"/>
    </row>
    <row r="294" spans="1:9" ht="15.75" x14ac:dyDescent="0.3">
      <c r="A294" s="93"/>
      <c r="B294" s="93"/>
      <c r="C294" s="93"/>
      <c r="D294" s="93"/>
      <c r="E294" s="103" t="s">
        <v>170</v>
      </c>
      <c r="F294" s="137">
        <f>'Lamp I'!G295</f>
        <v>115000</v>
      </c>
      <c r="G294" s="68">
        <f t="shared" si="23"/>
        <v>115000</v>
      </c>
      <c r="H294" s="73">
        <f t="shared" si="24"/>
        <v>0</v>
      </c>
      <c r="I294" s="72"/>
    </row>
    <row r="295" spans="1:9" ht="15.75" x14ac:dyDescent="0.3">
      <c r="A295" s="93"/>
      <c r="B295" s="93"/>
      <c r="C295" s="93"/>
      <c r="D295" s="93"/>
      <c r="E295" s="103" t="s">
        <v>170</v>
      </c>
      <c r="F295" s="137">
        <f>'Lamp I'!G296</f>
        <v>0</v>
      </c>
      <c r="G295" s="68">
        <f t="shared" si="23"/>
        <v>0</v>
      </c>
      <c r="H295" s="73">
        <f t="shared" si="24"/>
        <v>0</v>
      </c>
      <c r="I295" s="72"/>
    </row>
    <row r="296" spans="1:9" ht="15.75" x14ac:dyDescent="0.3">
      <c r="A296" s="93">
        <v>2</v>
      </c>
      <c r="B296" s="93">
        <v>2</v>
      </c>
      <c r="C296" s="93">
        <v>11</v>
      </c>
      <c r="D296" s="93">
        <v>3</v>
      </c>
      <c r="E296" s="101" t="s">
        <v>13</v>
      </c>
      <c r="F296" s="137">
        <f>'Lamp I'!G297</f>
        <v>0</v>
      </c>
      <c r="G296" s="68">
        <f t="shared" si="23"/>
        <v>0</v>
      </c>
      <c r="H296" s="73">
        <f t="shared" si="24"/>
        <v>0</v>
      </c>
      <c r="I296" s="72"/>
    </row>
    <row r="297" spans="1:9" ht="15.75" x14ac:dyDescent="0.3">
      <c r="A297" s="93"/>
      <c r="B297" s="93"/>
      <c r="C297" s="93"/>
      <c r="D297" s="93"/>
      <c r="E297" s="103" t="s">
        <v>171</v>
      </c>
      <c r="F297" s="137">
        <f>'Lamp I'!G298</f>
        <v>0</v>
      </c>
      <c r="G297" s="68">
        <f t="shared" si="23"/>
        <v>0</v>
      </c>
      <c r="H297" s="73">
        <f t="shared" si="24"/>
        <v>0</v>
      </c>
      <c r="I297" s="72"/>
    </row>
    <row r="298" spans="1:9" ht="15.75" x14ac:dyDescent="0.3">
      <c r="A298" s="93"/>
      <c r="B298" s="93"/>
      <c r="C298" s="93"/>
      <c r="D298" s="93"/>
      <c r="E298" s="103" t="s">
        <v>172</v>
      </c>
      <c r="F298" s="137">
        <f>'Lamp I'!G299</f>
        <v>1815000</v>
      </c>
      <c r="G298" s="68">
        <f t="shared" si="23"/>
        <v>1815000</v>
      </c>
      <c r="H298" s="73">
        <f t="shared" si="24"/>
        <v>0</v>
      </c>
      <c r="I298" s="72"/>
    </row>
    <row r="299" spans="1:9" ht="15.75" x14ac:dyDescent="0.3">
      <c r="A299" s="93"/>
      <c r="B299" s="93"/>
      <c r="C299" s="93"/>
      <c r="D299" s="93"/>
      <c r="E299" s="103" t="s">
        <v>288</v>
      </c>
      <c r="F299" s="137">
        <f>'Lamp I'!G300</f>
        <v>1710000</v>
      </c>
      <c r="G299" s="68">
        <f t="shared" si="23"/>
        <v>1710000</v>
      </c>
      <c r="H299" s="73">
        <f t="shared" si="24"/>
        <v>0</v>
      </c>
      <c r="I299" s="72"/>
    </row>
    <row r="300" spans="1:9" ht="15.75" x14ac:dyDescent="0.3">
      <c r="A300" s="93"/>
      <c r="B300" s="93"/>
      <c r="C300" s="93"/>
      <c r="D300" s="93"/>
      <c r="E300" s="103" t="s">
        <v>173</v>
      </c>
      <c r="F300" s="137">
        <f>'Lamp I'!G301</f>
        <v>646000</v>
      </c>
      <c r="G300" s="68">
        <f t="shared" si="23"/>
        <v>646000</v>
      </c>
      <c r="H300" s="73">
        <f t="shared" si="24"/>
        <v>0</v>
      </c>
      <c r="I300" s="72"/>
    </row>
    <row r="301" spans="1:9" ht="15.75" x14ac:dyDescent="0.3">
      <c r="A301" s="93"/>
      <c r="B301" s="93"/>
      <c r="C301" s="93"/>
      <c r="D301" s="93"/>
      <c r="E301" s="103" t="s">
        <v>301</v>
      </c>
      <c r="F301" s="137">
        <f>'Lamp I'!G302</f>
        <v>590000</v>
      </c>
      <c r="G301" s="68">
        <f t="shared" si="23"/>
        <v>590000</v>
      </c>
      <c r="H301" s="73">
        <f t="shared" si="24"/>
        <v>0</v>
      </c>
      <c r="I301" s="72"/>
    </row>
    <row r="302" spans="1:9" ht="15.75" x14ac:dyDescent="0.3">
      <c r="A302" s="93"/>
      <c r="B302" s="93"/>
      <c r="C302" s="93"/>
      <c r="D302" s="93"/>
      <c r="E302" s="103" t="s">
        <v>289</v>
      </c>
      <c r="F302" s="137">
        <f>'Lamp I'!G303</f>
        <v>1710000</v>
      </c>
      <c r="G302" s="68">
        <f t="shared" si="23"/>
        <v>1710000</v>
      </c>
      <c r="H302" s="73">
        <f t="shared" si="24"/>
        <v>0</v>
      </c>
      <c r="I302" s="72"/>
    </row>
    <row r="303" spans="1:9" ht="15.75" x14ac:dyDescent="0.3">
      <c r="A303" s="93"/>
      <c r="B303" s="93"/>
      <c r="C303" s="93"/>
      <c r="D303" s="93"/>
      <c r="E303" s="103"/>
      <c r="F303" s="137">
        <f>'Lamp I'!G304</f>
        <v>475000</v>
      </c>
      <c r="G303" s="68">
        <f t="shared" si="23"/>
        <v>475000</v>
      </c>
      <c r="H303" s="73">
        <f t="shared" si="24"/>
        <v>0</v>
      </c>
      <c r="I303" s="72"/>
    </row>
    <row r="304" spans="1:9" ht="15.75" x14ac:dyDescent="0.3">
      <c r="A304" s="93">
        <v>2</v>
      </c>
      <c r="B304" s="93">
        <v>2</v>
      </c>
      <c r="C304" s="93">
        <v>12</v>
      </c>
      <c r="D304" s="93"/>
      <c r="E304" s="103" t="str">
        <f>[1]MASTER!A58</f>
        <v>Rabat Beton Dusun Tuwanan RT. 018 (Bu Markhamalah)</v>
      </c>
      <c r="F304" s="137">
        <f>'Lamp I'!G305</f>
        <v>0</v>
      </c>
      <c r="G304" s="68">
        <f t="shared" si="23"/>
        <v>0</v>
      </c>
      <c r="H304" s="73">
        <f t="shared" si="24"/>
        <v>0</v>
      </c>
      <c r="I304" s="72"/>
    </row>
    <row r="305" spans="1:9" ht="15.75" x14ac:dyDescent="0.3">
      <c r="A305" s="93">
        <v>2</v>
      </c>
      <c r="B305" s="93">
        <v>2</v>
      </c>
      <c r="C305" s="93">
        <v>12</v>
      </c>
      <c r="D305" s="93">
        <v>2</v>
      </c>
      <c r="E305" s="103" t="s">
        <v>12</v>
      </c>
      <c r="F305" s="137">
        <f>'Lamp I'!G306</f>
        <v>46928000</v>
      </c>
      <c r="G305" s="68">
        <f t="shared" si="23"/>
        <v>46928000</v>
      </c>
      <c r="H305" s="73">
        <f t="shared" si="24"/>
        <v>0</v>
      </c>
      <c r="I305" s="72"/>
    </row>
    <row r="306" spans="1:9" ht="15.75" x14ac:dyDescent="0.3">
      <c r="A306" s="93"/>
      <c r="B306" s="93"/>
      <c r="C306" s="93"/>
      <c r="D306" s="93"/>
      <c r="E306" s="103" t="s">
        <v>157</v>
      </c>
      <c r="F306" s="137">
        <f>'Lamp I'!G307</f>
        <v>0</v>
      </c>
      <c r="G306" s="68">
        <f t="shared" si="23"/>
        <v>0</v>
      </c>
      <c r="H306" s="73"/>
      <c r="I306" s="72"/>
    </row>
    <row r="307" spans="1:9" ht="15.75" customHeight="1" x14ac:dyDescent="0.3">
      <c r="A307" s="93"/>
      <c r="B307" s="93"/>
      <c r="C307" s="93"/>
      <c r="D307" s="93"/>
      <c r="E307" s="103" t="s">
        <v>158</v>
      </c>
      <c r="F307" s="137">
        <f>'Lamp I'!G308</f>
        <v>100000</v>
      </c>
      <c r="G307" s="68">
        <f t="shared" si="23"/>
        <v>100000</v>
      </c>
      <c r="H307" s="73">
        <f t="shared" ref="H307:H324" si="25">G307-F307</f>
        <v>0</v>
      </c>
      <c r="I307" s="72"/>
    </row>
    <row r="308" spans="1:9" ht="15.75" x14ac:dyDescent="0.3">
      <c r="A308" s="93"/>
      <c r="B308" s="93"/>
      <c r="C308" s="93"/>
      <c r="D308" s="93"/>
      <c r="E308" s="103" t="s">
        <v>151</v>
      </c>
      <c r="F308" s="137">
        <f>'Lamp I'!G309</f>
        <v>50000</v>
      </c>
      <c r="G308" s="68">
        <f t="shared" si="23"/>
        <v>50000</v>
      </c>
      <c r="H308" s="73">
        <f t="shared" si="25"/>
        <v>0</v>
      </c>
      <c r="I308" s="72"/>
    </row>
    <row r="309" spans="1:9" ht="15.75" x14ac:dyDescent="0.3">
      <c r="A309" s="93"/>
      <c r="B309" s="93"/>
      <c r="C309" s="93"/>
      <c r="D309" s="93"/>
      <c r="E309" s="103" t="s">
        <v>167</v>
      </c>
      <c r="F309" s="137">
        <f>'Lamp I'!G310</f>
        <v>0</v>
      </c>
      <c r="G309" s="68">
        <f t="shared" si="23"/>
        <v>0</v>
      </c>
      <c r="H309" s="73">
        <f t="shared" si="25"/>
        <v>0</v>
      </c>
      <c r="I309" s="72"/>
    </row>
    <row r="310" spans="1:9" ht="15.75" x14ac:dyDescent="0.3">
      <c r="A310" s="93"/>
      <c r="B310" s="93"/>
      <c r="C310" s="93"/>
      <c r="D310" s="93"/>
      <c r="E310" s="103" t="s">
        <v>150</v>
      </c>
      <c r="F310" s="137">
        <f>'Lamp I'!G311</f>
        <v>1200000</v>
      </c>
      <c r="G310" s="68">
        <f t="shared" si="23"/>
        <v>1200000</v>
      </c>
      <c r="H310" s="73">
        <f t="shared" si="25"/>
        <v>0</v>
      </c>
      <c r="I310" s="72"/>
    </row>
    <row r="311" spans="1:9" ht="15.75" x14ac:dyDescent="0.3">
      <c r="A311" s="93"/>
      <c r="B311" s="93"/>
      <c r="C311" s="93"/>
      <c r="D311" s="93"/>
      <c r="E311" s="103" t="s">
        <v>168</v>
      </c>
      <c r="F311" s="137">
        <f>'Lamp I'!G312</f>
        <v>0</v>
      </c>
      <c r="G311" s="68">
        <f t="shared" si="23"/>
        <v>0</v>
      </c>
      <c r="H311" s="73">
        <f t="shared" si="25"/>
        <v>0</v>
      </c>
      <c r="I311" s="72"/>
    </row>
    <row r="312" spans="1:9" ht="15.75" x14ac:dyDescent="0.3">
      <c r="A312" s="93"/>
      <c r="B312" s="93"/>
      <c r="C312" s="93"/>
      <c r="D312" s="93"/>
      <c r="E312" s="103" t="s">
        <v>168</v>
      </c>
      <c r="F312" s="137">
        <f>'Lamp I'!G313</f>
        <v>981000</v>
      </c>
      <c r="G312" s="68">
        <f t="shared" si="23"/>
        <v>981000</v>
      </c>
      <c r="H312" s="73">
        <f t="shared" si="25"/>
        <v>0</v>
      </c>
      <c r="I312" s="72"/>
    </row>
    <row r="313" spans="1:9" ht="15.75" x14ac:dyDescent="0.3">
      <c r="A313" s="93"/>
      <c r="B313" s="93"/>
      <c r="C313" s="93"/>
      <c r="D313" s="93"/>
      <c r="E313" s="103" t="s">
        <v>169</v>
      </c>
      <c r="F313" s="137">
        <f>'Lamp I'!G314</f>
        <v>11415000</v>
      </c>
      <c r="G313" s="68">
        <f t="shared" si="23"/>
        <v>11415000</v>
      </c>
      <c r="H313" s="73">
        <f t="shared" si="25"/>
        <v>0</v>
      </c>
      <c r="I313" s="72"/>
    </row>
    <row r="314" spans="1:9" ht="15.75" x14ac:dyDescent="0.3">
      <c r="A314" s="93"/>
      <c r="B314" s="93"/>
      <c r="C314" s="93"/>
      <c r="D314" s="93"/>
      <c r="E314" s="103" t="s">
        <v>170</v>
      </c>
      <c r="F314" s="137">
        <f>'Lamp I'!G315</f>
        <v>2019000</v>
      </c>
      <c r="G314" s="68">
        <f t="shared" si="23"/>
        <v>2019000</v>
      </c>
      <c r="H314" s="73">
        <f t="shared" si="25"/>
        <v>0</v>
      </c>
      <c r="I314" s="72"/>
    </row>
    <row r="315" spans="1:9" ht="15.75" x14ac:dyDescent="0.3">
      <c r="A315" s="93">
        <v>2</v>
      </c>
      <c r="B315" s="93">
        <v>2</v>
      </c>
      <c r="C315" s="93">
        <v>12</v>
      </c>
      <c r="D315" s="93">
        <v>3</v>
      </c>
      <c r="E315" s="101" t="s">
        <v>13</v>
      </c>
      <c r="F315" s="137">
        <f>'Lamp I'!G316</f>
        <v>14035500</v>
      </c>
      <c r="G315" s="68">
        <f t="shared" si="23"/>
        <v>14035500</v>
      </c>
      <c r="H315" s="73">
        <f t="shared" si="25"/>
        <v>0</v>
      </c>
      <c r="I315" s="72"/>
    </row>
    <row r="316" spans="1:9" ht="15.75" x14ac:dyDescent="0.3">
      <c r="A316" s="93"/>
      <c r="B316" s="93"/>
      <c r="C316" s="93"/>
      <c r="D316" s="93"/>
      <c r="E316" s="103" t="s">
        <v>171</v>
      </c>
      <c r="F316" s="137">
        <f>'Lamp I'!G317</f>
        <v>0</v>
      </c>
      <c r="G316" s="68">
        <f t="shared" si="23"/>
        <v>0</v>
      </c>
      <c r="H316" s="73">
        <f t="shared" si="25"/>
        <v>0</v>
      </c>
      <c r="I316" s="72"/>
    </row>
    <row r="317" spans="1:9" ht="15.75" x14ac:dyDescent="0.3">
      <c r="A317" s="93"/>
      <c r="B317" s="93"/>
      <c r="C317" s="93"/>
      <c r="D317" s="93"/>
      <c r="E317" s="103" t="s">
        <v>172</v>
      </c>
      <c r="F317" s="137">
        <f>'Lamp I'!G318</f>
        <v>3440500</v>
      </c>
      <c r="G317" s="68">
        <f t="shared" si="23"/>
        <v>3440500</v>
      </c>
      <c r="H317" s="73">
        <f t="shared" si="25"/>
        <v>0</v>
      </c>
      <c r="I317" s="72"/>
    </row>
    <row r="318" spans="1:9" ht="15.75" x14ac:dyDescent="0.3">
      <c r="A318" s="93"/>
      <c r="B318" s="93"/>
      <c r="C318" s="93"/>
      <c r="D318" s="93"/>
      <c r="E318" s="103" t="s">
        <v>173</v>
      </c>
      <c r="F318" s="137">
        <f>'Lamp I'!G319</f>
        <v>3420000</v>
      </c>
      <c r="G318" s="68">
        <f t="shared" si="23"/>
        <v>3420000</v>
      </c>
      <c r="H318" s="73">
        <f t="shared" si="25"/>
        <v>0</v>
      </c>
      <c r="I318" s="72"/>
    </row>
    <row r="319" spans="1:9" ht="15.75" x14ac:dyDescent="0.3">
      <c r="A319" s="93"/>
      <c r="B319" s="93"/>
      <c r="C319" s="93"/>
      <c r="D319" s="93"/>
      <c r="E319" s="103" t="s">
        <v>174</v>
      </c>
      <c r="F319" s="137">
        <f>'Lamp I'!G320</f>
        <v>1967000</v>
      </c>
      <c r="G319" s="68">
        <f t="shared" si="23"/>
        <v>1967000</v>
      </c>
      <c r="H319" s="73">
        <f t="shared" si="25"/>
        <v>0</v>
      </c>
      <c r="I319" s="72"/>
    </row>
    <row r="320" spans="1:9" ht="15.75" x14ac:dyDescent="0.3">
      <c r="A320" s="93"/>
      <c r="B320" s="93"/>
      <c r="C320" s="93"/>
      <c r="D320" s="93"/>
      <c r="E320" s="103" t="s">
        <v>302</v>
      </c>
      <c r="F320" s="137">
        <f>'Lamp I'!G321</f>
        <v>5600000</v>
      </c>
      <c r="G320" s="68">
        <f t="shared" si="23"/>
        <v>5600000</v>
      </c>
      <c r="H320" s="73">
        <f t="shared" si="25"/>
        <v>0</v>
      </c>
      <c r="I320" s="72"/>
    </row>
    <row r="321" spans="1:9" ht="15.75" x14ac:dyDescent="0.3">
      <c r="A321" s="93"/>
      <c r="B321" s="93"/>
      <c r="C321" s="93"/>
      <c r="D321" s="93"/>
      <c r="E321" s="103"/>
      <c r="F321" s="137">
        <f>'Lamp I'!G322</f>
        <v>2700000</v>
      </c>
      <c r="G321" s="68">
        <f t="shared" si="23"/>
        <v>2700000</v>
      </c>
      <c r="H321" s="73">
        <f t="shared" si="25"/>
        <v>0</v>
      </c>
      <c r="I321" s="72"/>
    </row>
    <row r="322" spans="1:9" ht="15.75" x14ac:dyDescent="0.3">
      <c r="A322" s="93">
        <v>2</v>
      </c>
      <c r="B322" s="93">
        <v>2</v>
      </c>
      <c r="C322" s="93">
        <v>13</v>
      </c>
      <c r="D322" s="93"/>
      <c r="E322" s="108" t="str">
        <f>[1]MASTER!A59</f>
        <v>Rehab Jembatan Dusun Salakan (P Yani)</v>
      </c>
      <c r="F322" s="137">
        <f>'Lamp I'!G323</f>
        <v>0</v>
      </c>
      <c r="G322" s="68">
        <f t="shared" si="23"/>
        <v>0</v>
      </c>
      <c r="H322" s="73">
        <f t="shared" si="25"/>
        <v>0</v>
      </c>
      <c r="I322" s="72"/>
    </row>
    <row r="323" spans="1:9" ht="15.75" x14ac:dyDescent="0.3">
      <c r="A323" s="93">
        <v>2</v>
      </c>
      <c r="B323" s="93">
        <v>2</v>
      </c>
      <c r="C323" s="93">
        <v>13</v>
      </c>
      <c r="D323" s="93">
        <v>2</v>
      </c>
      <c r="E323" s="103" t="s">
        <v>303</v>
      </c>
      <c r="F323" s="137">
        <f>'Lamp I'!G324</f>
        <v>55000000</v>
      </c>
      <c r="G323" s="68">
        <f t="shared" si="23"/>
        <v>55000000</v>
      </c>
      <c r="H323" s="73">
        <f t="shared" si="25"/>
        <v>0</v>
      </c>
      <c r="I323" s="72"/>
    </row>
    <row r="324" spans="1:9" ht="15.75" x14ac:dyDescent="0.3">
      <c r="A324" s="93"/>
      <c r="B324" s="93"/>
      <c r="C324" s="93"/>
      <c r="D324" s="93"/>
      <c r="E324" s="103" t="s">
        <v>157</v>
      </c>
      <c r="F324" s="137">
        <f>'Lamp I'!G325</f>
        <v>0</v>
      </c>
      <c r="G324" s="68">
        <f t="shared" si="23"/>
        <v>0</v>
      </c>
      <c r="H324" s="73">
        <f t="shared" si="25"/>
        <v>0</v>
      </c>
      <c r="I324" s="72"/>
    </row>
    <row r="325" spans="1:9" ht="15.75" x14ac:dyDescent="0.3">
      <c r="A325" s="93"/>
      <c r="B325" s="93"/>
      <c r="C325" s="93"/>
      <c r="D325" s="93"/>
      <c r="E325" s="103" t="s">
        <v>158</v>
      </c>
      <c r="F325" s="137">
        <f>'Lamp I'!G326</f>
        <v>100000</v>
      </c>
      <c r="G325" s="68">
        <f t="shared" si="23"/>
        <v>100000</v>
      </c>
      <c r="H325" s="73"/>
      <c r="I325" s="72"/>
    </row>
    <row r="326" spans="1:9" ht="15.75" x14ac:dyDescent="0.3">
      <c r="A326" s="93"/>
      <c r="B326" s="93"/>
      <c r="C326" s="93"/>
      <c r="D326" s="93"/>
      <c r="E326" s="103" t="s">
        <v>167</v>
      </c>
      <c r="F326" s="137">
        <f>'Lamp I'!G327</f>
        <v>50000</v>
      </c>
      <c r="G326" s="68">
        <f t="shared" si="23"/>
        <v>50000</v>
      </c>
      <c r="H326" s="73">
        <f t="shared" ref="H326:H343" si="26">G326-F326</f>
        <v>0</v>
      </c>
      <c r="I326" s="72"/>
    </row>
    <row r="327" spans="1:9" ht="15.75" x14ac:dyDescent="0.3">
      <c r="A327" s="93"/>
      <c r="B327" s="93"/>
      <c r="C327" s="93"/>
      <c r="D327" s="93"/>
      <c r="E327" s="103" t="s">
        <v>168</v>
      </c>
      <c r="F327" s="137">
        <f>'Lamp I'!G328</f>
        <v>1200000</v>
      </c>
      <c r="G327" s="68">
        <f t="shared" si="23"/>
        <v>1200000</v>
      </c>
      <c r="H327" s="73">
        <f t="shared" si="26"/>
        <v>0</v>
      </c>
      <c r="I327" s="72"/>
    </row>
    <row r="328" spans="1:9" ht="15.75" x14ac:dyDescent="0.3">
      <c r="A328" s="93"/>
      <c r="B328" s="93"/>
      <c r="C328" s="93"/>
      <c r="D328" s="93"/>
      <c r="E328" s="103" t="s">
        <v>168</v>
      </c>
      <c r="F328" s="137">
        <f>'Lamp I'!G329</f>
        <v>4860000</v>
      </c>
      <c r="G328" s="68">
        <f t="shared" si="23"/>
        <v>4860000</v>
      </c>
      <c r="H328" s="73">
        <f t="shared" si="26"/>
        <v>0</v>
      </c>
      <c r="I328" s="72"/>
    </row>
    <row r="329" spans="1:9" ht="15.75" x14ac:dyDescent="0.3">
      <c r="A329" s="93"/>
      <c r="B329" s="93"/>
      <c r="C329" s="93"/>
      <c r="D329" s="93"/>
      <c r="E329" s="103" t="s">
        <v>169</v>
      </c>
      <c r="F329" s="137">
        <f>'Lamp I'!G330</f>
        <v>6405000</v>
      </c>
      <c r="G329" s="68">
        <f t="shared" si="23"/>
        <v>6405000</v>
      </c>
      <c r="H329" s="73">
        <f t="shared" si="26"/>
        <v>0</v>
      </c>
      <c r="I329" s="72"/>
    </row>
    <row r="330" spans="1:9" ht="15.75" x14ac:dyDescent="0.3">
      <c r="A330" s="93"/>
      <c r="B330" s="93"/>
      <c r="C330" s="93"/>
      <c r="D330" s="93"/>
      <c r="E330" s="103" t="s">
        <v>169</v>
      </c>
      <c r="F330" s="137">
        <f>'Lamp I'!G331</f>
        <v>110000</v>
      </c>
      <c r="G330" s="68">
        <f t="shared" si="23"/>
        <v>110000</v>
      </c>
      <c r="H330" s="73">
        <f t="shared" si="26"/>
        <v>0</v>
      </c>
      <c r="I330" s="72"/>
    </row>
    <row r="331" spans="1:9" ht="15.75" x14ac:dyDescent="0.3">
      <c r="A331" s="93"/>
      <c r="B331" s="93"/>
      <c r="C331" s="93"/>
      <c r="D331" s="93"/>
      <c r="E331" s="103" t="s">
        <v>170</v>
      </c>
      <c r="F331" s="137">
        <f>'Lamp I'!G332</f>
        <v>805000</v>
      </c>
      <c r="G331" s="68">
        <f t="shared" si="23"/>
        <v>805000</v>
      </c>
      <c r="H331" s="73">
        <f t="shared" si="26"/>
        <v>0</v>
      </c>
      <c r="I331" s="72"/>
    </row>
    <row r="332" spans="1:9" ht="15.75" x14ac:dyDescent="0.3">
      <c r="A332" s="93"/>
      <c r="B332" s="93"/>
      <c r="C332" s="93"/>
      <c r="D332" s="93"/>
      <c r="E332" s="103" t="s">
        <v>170</v>
      </c>
      <c r="F332" s="137">
        <f>'Lamp I'!G333</f>
        <v>30000</v>
      </c>
      <c r="G332" s="68">
        <f t="shared" si="23"/>
        <v>30000</v>
      </c>
      <c r="H332" s="73">
        <f t="shared" si="26"/>
        <v>0</v>
      </c>
      <c r="I332" s="72"/>
    </row>
    <row r="333" spans="1:9" ht="15.75" x14ac:dyDescent="0.3">
      <c r="A333" s="93">
        <v>2</v>
      </c>
      <c r="B333" s="93">
        <v>2</v>
      </c>
      <c r="C333" s="93">
        <v>13</v>
      </c>
      <c r="D333" s="93">
        <v>3</v>
      </c>
      <c r="E333" s="101" t="s">
        <v>13</v>
      </c>
      <c r="F333" s="137">
        <f>'Lamp I'!G334</f>
        <v>600000</v>
      </c>
      <c r="G333" s="68">
        <f t="shared" si="23"/>
        <v>600000</v>
      </c>
      <c r="H333" s="73">
        <f t="shared" si="26"/>
        <v>0</v>
      </c>
      <c r="I333" s="72"/>
    </row>
    <row r="334" spans="1:9" ht="15.75" x14ac:dyDescent="0.3">
      <c r="A334" s="93"/>
      <c r="B334" s="93"/>
      <c r="C334" s="93"/>
      <c r="D334" s="93"/>
      <c r="E334" s="103" t="s">
        <v>171</v>
      </c>
      <c r="F334" s="137">
        <f>'Lamp I'!G335</f>
        <v>0</v>
      </c>
      <c r="G334" s="68">
        <f t="shared" si="23"/>
        <v>0</v>
      </c>
      <c r="H334" s="73">
        <f t="shared" si="26"/>
        <v>0</v>
      </c>
      <c r="I334" s="72"/>
    </row>
    <row r="335" spans="1:9" ht="15.75" x14ac:dyDescent="0.3">
      <c r="A335" s="93"/>
      <c r="B335" s="93"/>
      <c r="C335" s="93"/>
      <c r="D335" s="93"/>
      <c r="E335" s="103" t="s">
        <v>172</v>
      </c>
      <c r="F335" s="137">
        <f>'Lamp I'!G336</f>
        <v>18876000</v>
      </c>
      <c r="G335" s="68">
        <f t="shared" si="23"/>
        <v>18876000</v>
      </c>
      <c r="H335" s="73">
        <f t="shared" si="26"/>
        <v>0</v>
      </c>
      <c r="I335" s="72"/>
    </row>
    <row r="336" spans="1:9" ht="15.75" x14ac:dyDescent="0.3">
      <c r="A336" s="93"/>
      <c r="B336" s="93"/>
      <c r="C336" s="93"/>
      <c r="D336" s="93"/>
      <c r="E336" s="103" t="s">
        <v>288</v>
      </c>
      <c r="F336" s="137">
        <f>'Lamp I'!G337</f>
        <v>9690000</v>
      </c>
      <c r="G336" s="68">
        <f t="shared" ref="G336:G399" si="27">F336</f>
        <v>9690000</v>
      </c>
      <c r="H336" s="73">
        <f t="shared" si="26"/>
        <v>0</v>
      </c>
      <c r="I336" s="72"/>
    </row>
    <row r="337" spans="1:9" ht="15.75" x14ac:dyDescent="0.3">
      <c r="A337" s="93"/>
      <c r="B337" s="93"/>
      <c r="C337" s="93"/>
      <c r="D337" s="93"/>
      <c r="E337" s="103"/>
      <c r="F337" s="137">
        <f>'Lamp I'!G338</f>
        <v>12274000</v>
      </c>
      <c r="G337" s="68">
        <f t="shared" si="27"/>
        <v>12274000</v>
      </c>
      <c r="H337" s="73">
        <f t="shared" si="26"/>
        <v>0</v>
      </c>
      <c r="I337" s="72"/>
    </row>
    <row r="338" spans="1:9" ht="15.75" x14ac:dyDescent="0.3">
      <c r="A338" s="93">
        <v>2</v>
      </c>
      <c r="B338" s="93">
        <v>2</v>
      </c>
      <c r="C338" s="93">
        <v>14</v>
      </c>
      <c r="D338" s="93"/>
      <c r="E338" s="108" t="str">
        <f>[1]MASTER!A60</f>
        <v>Rehab Gedung PKD</v>
      </c>
      <c r="F338" s="137">
        <f>'Lamp I'!G339</f>
        <v>0</v>
      </c>
      <c r="G338" s="68">
        <f t="shared" si="27"/>
        <v>0</v>
      </c>
      <c r="H338" s="73">
        <f t="shared" si="26"/>
        <v>0</v>
      </c>
      <c r="I338" s="72"/>
    </row>
    <row r="339" spans="1:9" ht="15.75" x14ac:dyDescent="0.3">
      <c r="A339" s="93">
        <v>2</v>
      </c>
      <c r="B339" s="93">
        <v>2</v>
      </c>
      <c r="C339" s="93">
        <v>14</v>
      </c>
      <c r="D339" s="93">
        <v>2</v>
      </c>
      <c r="E339" s="103" t="s">
        <v>12</v>
      </c>
      <c r="F339" s="137">
        <f>'Lamp I'!G340</f>
        <v>116650000</v>
      </c>
      <c r="G339" s="68">
        <f t="shared" si="27"/>
        <v>116650000</v>
      </c>
      <c r="H339" s="73">
        <f t="shared" si="26"/>
        <v>0</v>
      </c>
      <c r="I339" s="72"/>
    </row>
    <row r="340" spans="1:9" ht="15.75" x14ac:dyDescent="0.3">
      <c r="A340" s="93"/>
      <c r="B340" s="93"/>
      <c r="C340" s="93"/>
      <c r="D340" s="93"/>
      <c r="E340" s="103" t="s">
        <v>304</v>
      </c>
      <c r="F340" s="137">
        <f>'Lamp I'!G341</f>
        <v>0</v>
      </c>
      <c r="G340" s="68">
        <f t="shared" si="27"/>
        <v>0</v>
      </c>
      <c r="H340" s="73">
        <f t="shared" si="26"/>
        <v>0</v>
      </c>
      <c r="I340" s="72"/>
    </row>
    <row r="341" spans="1:9" ht="15.75" x14ac:dyDescent="0.3">
      <c r="A341" s="93"/>
      <c r="B341" s="93"/>
      <c r="C341" s="93"/>
      <c r="D341" s="93"/>
      <c r="E341" s="103" t="s">
        <v>167</v>
      </c>
      <c r="F341" s="137">
        <f>'Lamp I'!G342</f>
        <v>800000</v>
      </c>
      <c r="G341" s="68">
        <f t="shared" si="27"/>
        <v>800000</v>
      </c>
      <c r="H341" s="73">
        <f t="shared" si="26"/>
        <v>0</v>
      </c>
      <c r="I341" s="72"/>
    </row>
    <row r="342" spans="1:9" ht="15.75" x14ac:dyDescent="0.3">
      <c r="A342" s="93">
        <v>2</v>
      </c>
      <c r="B342" s="93">
        <v>2</v>
      </c>
      <c r="C342" s="93">
        <v>14</v>
      </c>
      <c r="D342" s="93">
        <v>3</v>
      </c>
      <c r="E342" s="101" t="s">
        <v>13</v>
      </c>
      <c r="F342" s="137">
        <f>'Lamp I'!G343</f>
        <v>2350000</v>
      </c>
      <c r="G342" s="68">
        <f t="shared" si="27"/>
        <v>2350000</v>
      </c>
      <c r="H342" s="73">
        <f t="shared" si="26"/>
        <v>0</v>
      </c>
      <c r="I342" s="72"/>
    </row>
    <row r="343" spans="1:9" ht="15.75" x14ac:dyDescent="0.3">
      <c r="A343" s="93"/>
      <c r="B343" s="93"/>
      <c r="C343" s="93"/>
      <c r="D343" s="93"/>
      <c r="E343" s="103" t="s">
        <v>305</v>
      </c>
      <c r="F343" s="137">
        <f>'Lamp I'!G344</f>
        <v>0</v>
      </c>
      <c r="G343" s="68">
        <f t="shared" si="27"/>
        <v>0</v>
      </c>
      <c r="H343" s="73">
        <f t="shared" si="26"/>
        <v>0</v>
      </c>
      <c r="I343" s="72"/>
    </row>
    <row r="344" spans="1:9" ht="15.75" x14ac:dyDescent="0.3">
      <c r="A344" s="93"/>
      <c r="B344" s="93"/>
      <c r="C344" s="93"/>
      <c r="D344" s="93"/>
      <c r="E344" s="103"/>
      <c r="F344" s="137">
        <f>'Lamp I'!G345</f>
        <v>113500000</v>
      </c>
      <c r="G344" s="68">
        <f t="shared" si="27"/>
        <v>113500000</v>
      </c>
      <c r="H344" s="73"/>
      <c r="I344" s="72"/>
    </row>
    <row r="345" spans="1:9" ht="15.75" x14ac:dyDescent="0.3">
      <c r="A345" s="93">
        <v>2</v>
      </c>
      <c r="B345" s="93">
        <v>2</v>
      </c>
      <c r="C345" s="93">
        <v>15</v>
      </c>
      <c r="D345" s="93"/>
      <c r="E345" s="108" t="str">
        <f>[1]MASTER!A61</f>
        <v>Rabat Beton Dusun Ngemplak (RT. 005)</v>
      </c>
      <c r="F345" s="137">
        <f>'Lamp I'!G346</f>
        <v>0</v>
      </c>
      <c r="G345" s="68">
        <f t="shared" si="27"/>
        <v>0</v>
      </c>
      <c r="H345" s="73">
        <f t="shared" ref="H345:H358" si="28">G345-F345</f>
        <v>0</v>
      </c>
      <c r="I345" s="72"/>
    </row>
    <row r="346" spans="1:9" ht="15.75" x14ac:dyDescent="0.3">
      <c r="A346" s="93">
        <v>2</v>
      </c>
      <c r="B346" s="93">
        <v>2</v>
      </c>
      <c r="C346" s="93">
        <v>15</v>
      </c>
      <c r="D346" s="93">
        <v>2</v>
      </c>
      <c r="E346" s="103" t="s">
        <v>12</v>
      </c>
      <c r="F346" s="137">
        <f>'Lamp I'!G347</f>
        <v>40229000</v>
      </c>
      <c r="G346" s="68">
        <f t="shared" si="27"/>
        <v>40229000</v>
      </c>
      <c r="H346" s="73">
        <f t="shared" si="28"/>
        <v>0</v>
      </c>
      <c r="I346" s="72"/>
    </row>
    <row r="347" spans="1:9" ht="15.75" x14ac:dyDescent="0.3">
      <c r="A347" s="93"/>
      <c r="B347" s="93"/>
      <c r="C347" s="93"/>
      <c r="D347" s="93"/>
      <c r="E347" s="103" t="s">
        <v>157</v>
      </c>
      <c r="F347" s="137">
        <f>'Lamp I'!G348</f>
        <v>0</v>
      </c>
      <c r="G347" s="68">
        <f t="shared" si="27"/>
        <v>0</v>
      </c>
      <c r="H347" s="73">
        <f t="shared" si="28"/>
        <v>0</v>
      </c>
      <c r="I347" s="72"/>
    </row>
    <row r="348" spans="1:9" ht="15.75" x14ac:dyDescent="0.3">
      <c r="A348" s="93"/>
      <c r="B348" s="93"/>
      <c r="C348" s="93"/>
      <c r="D348" s="93"/>
      <c r="E348" s="103" t="s">
        <v>158</v>
      </c>
      <c r="F348" s="137">
        <f>'Lamp I'!G349</f>
        <v>100000</v>
      </c>
      <c r="G348" s="68">
        <f t="shared" si="27"/>
        <v>100000</v>
      </c>
      <c r="H348" s="73">
        <f t="shared" si="28"/>
        <v>0</v>
      </c>
      <c r="I348" s="72"/>
    </row>
    <row r="349" spans="1:9" ht="15.75" x14ac:dyDescent="0.3">
      <c r="A349" s="93"/>
      <c r="B349" s="93"/>
      <c r="C349" s="93"/>
      <c r="D349" s="93"/>
      <c r="E349" s="103" t="s">
        <v>167</v>
      </c>
      <c r="F349" s="137">
        <f>'Lamp I'!G350</f>
        <v>50000</v>
      </c>
      <c r="G349" s="68">
        <f t="shared" si="27"/>
        <v>50000</v>
      </c>
      <c r="H349" s="73">
        <f t="shared" si="28"/>
        <v>0</v>
      </c>
      <c r="I349" s="72"/>
    </row>
    <row r="350" spans="1:9" ht="15.75" x14ac:dyDescent="0.3">
      <c r="A350" s="93"/>
      <c r="B350" s="93"/>
      <c r="C350" s="93"/>
      <c r="D350" s="93"/>
      <c r="E350" s="103" t="s">
        <v>168</v>
      </c>
      <c r="F350" s="137">
        <f>'Lamp I'!G351</f>
        <v>1200000</v>
      </c>
      <c r="G350" s="68">
        <f t="shared" si="27"/>
        <v>1200000</v>
      </c>
      <c r="H350" s="73">
        <f t="shared" si="28"/>
        <v>0</v>
      </c>
      <c r="I350" s="72"/>
    </row>
    <row r="351" spans="1:9" ht="15.75" x14ac:dyDescent="0.3">
      <c r="A351" s="93"/>
      <c r="B351" s="93"/>
      <c r="C351" s="93"/>
      <c r="D351" s="93"/>
      <c r="E351" s="103" t="s">
        <v>168</v>
      </c>
      <c r="F351" s="137">
        <f>'Lamp I'!G352</f>
        <v>3475000</v>
      </c>
      <c r="G351" s="68">
        <f t="shared" si="27"/>
        <v>3475000</v>
      </c>
      <c r="H351" s="73">
        <f t="shared" si="28"/>
        <v>0</v>
      </c>
      <c r="I351" s="72"/>
    </row>
    <row r="352" spans="1:9" ht="15.75" x14ac:dyDescent="0.3">
      <c r="A352" s="93"/>
      <c r="B352" s="93"/>
      <c r="C352" s="93"/>
      <c r="D352" s="93"/>
      <c r="E352" s="103" t="s">
        <v>169</v>
      </c>
      <c r="F352" s="137">
        <f>'Lamp I'!G353</f>
        <v>4685000</v>
      </c>
      <c r="G352" s="68">
        <f t="shared" si="27"/>
        <v>4685000</v>
      </c>
      <c r="H352" s="73">
        <f t="shared" si="28"/>
        <v>0</v>
      </c>
      <c r="I352" s="72"/>
    </row>
    <row r="353" spans="1:9" ht="15.75" x14ac:dyDescent="0.3">
      <c r="A353" s="93"/>
      <c r="B353" s="93"/>
      <c r="C353" s="93"/>
      <c r="D353" s="93"/>
      <c r="E353" s="103" t="s">
        <v>169</v>
      </c>
      <c r="F353" s="137">
        <f>'Lamp I'!G354</f>
        <v>815000</v>
      </c>
      <c r="G353" s="68">
        <f t="shared" si="27"/>
        <v>815000</v>
      </c>
      <c r="H353" s="73">
        <f t="shared" si="28"/>
        <v>0</v>
      </c>
      <c r="I353" s="72"/>
    </row>
    <row r="354" spans="1:9" ht="15.75" x14ac:dyDescent="0.3">
      <c r="A354" s="93"/>
      <c r="B354" s="93"/>
      <c r="C354" s="93"/>
      <c r="D354" s="93"/>
      <c r="E354" s="103" t="s">
        <v>170</v>
      </c>
      <c r="F354" s="137">
        <f>'Lamp I'!G355</f>
        <v>8000</v>
      </c>
      <c r="G354" s="68">
        <f t="shared" si="27"/>
        <v>8000</v>
      </c>
      <c r="H354" s="73">
        <f t="shared" si="28"/>
        <v>0</v>
      </c>
      <c r="I354" s="72"/>
    </row>
    <row r="355" spans="1:9" ht="15.75" x14ac:dyDescent="0.3">
      <c r="A355" s="93"/>
      <c r="B355" s="93"/>
      <c r="C355" s="93"/>
      <c r="D355" s="93"/>
      <c r="E355" s="103" t="s">
        <v>170</v>
      </c>
      <c r="F355" s="137">
        <f>'Lamp I'!G356</f>
        <v>710000</v>
      </c>
      <c r="G355" s="68">
        <f t="shared" si="27"/>
        <v>710000</v>
      </c>
      <c r="H355" s="73">
        <f t="shared" si="28"/>
        <v>0</v>
      </c>
      <c r="I355" s="72"/>
    </row>
    <row r="356" spans="1:9" ht="15.75" x14ac:dyDescent="0.3">
      <c r="A356" s="93">
        <v>2</v>
      </c>
      <c r="B356" s="93">
        <v>2</v>
      </c>
      <c r="C356" s="93">
        <v>15</v>
      </c>
      <c r="D356" s="93">
        <v>3</v>
      </c>
      <c r="E356" s="101" t="s">
        <v>13</v>
      </c>
      <c r="F356" s="137">
        <f>'Lamp I'!G357</f>
        <v>150000</v>
      </c>
      <c r="G356" s="68">
        <f t="shared" si="27"/>
        <v>150000</v>
      </c>
      <c r="H356" s="73">
        <f t="shared" si="28"/>
        <v>0</v>
      </c>
      <c r="I356" s="72"/>
    </row>
    <row r="357" spans="1:9" ht="15.75" x14ac:dyDescent="0.3">
      <c r="A357" s="93"/>
      <c r="B357" s="93"/>
      <c r="C357" s="93"/>
      <c r="D357" s="93"/>
      <c r="E357" s="103" t="s">
        <v>171</v>
      </c>
      <c r="F357" s="137">
        <f>'Lamp I'!G358</f>
        <v>0</v>
      </c>
      <c r="G357" s="68">
        <f t="shared" si="27"/>
        <v>0</v>
      </c>
      <c r="H357" s="73">
        <f t="shared" si="28"/>
        <v>0</v>
      </c>
      <c r="I357" s="72"/>
    </row>
    <row r="358" spans="1:9" ht="15.75" x14ac:dyDescent="0.3">
      <c r="A358" s="93"/>
      <c r="B358" s="93"/>
      <c r="C358" s="93"/>
      <c r="D358" s="93"/>
      <c r="E358" s="103" t="s">
        <v>172</v>
      </c>
      <c r="F358" s="137">
        <f>'Lamp I'!G359</f>
        <v>12221000</v>
      </c>
      <c r="G358" s="68">
        <f t="shared" si="27"/>
        <v>12221000</v>
      </c>
      <c r="H358" s="73">
        <f t="shared" si="28"/>
        <v>0</v>
      </c>
      <c r="I358" s="72"/>
    </row>
    <row r="359" spans="1:9" ht="15.75" x14ac:dyDescent="0.3">
      <c r="A359" s="93"/>
      <c r="B359" s="93"/>
      <c r="C359" s="93"/>
      <c r="D359" s="93"/>
      <c r="E359" s="103" t="s">
        <v>288</v>
      </c>
      <c r="F359" s="137">
        <f>'Lamp I'!G360</f>
        <v>7125000</v>
      </c>
      <c r="G359" s="68">
        <f t="shared" si="27"/>
        <v>7125000</v>
      </c>
      <c r="H359" s="73"/>
      <c r="I359" s="72"/>
    </row>
    <row r="360" spans="1:9" ht="15" customHeight="1" x14ac:dyDescent="0.3">
      <c r="A360" s="93"/>
      <c r="B360" s="93"/>
      <c r="C360" s="93"/>
      <c r="D360" s="93"/>
      <c r="E360" s="103"/>
      <c r="F360" s="137">
        <f>'Lamp I'!G361</f>
        <v>9690000</v>
      </c>
      <c r="G360" s="68">
        <f t="shared" si="27"/>
        <v>9690000</v>
      </c>
      <c r="H360" s="73">
        <f t="shared" ref="H360:H373" si="29">G360-F360</f>
        <v>0</v>
      </c>
      <c r="I360" s="72"/>
    </row>
    <row r="361" spans="1:9" ht="15.75" x14ac:dyDescent="0.3">
      <c r="A361" s="93">
        <v>2</v>
      </c>
      <c r="B361" s="93">
        <v>2</v>
      </c>
      <c r="C361" s="93">
        <v>16</v>
      </c>
      <c r="D361" s="93"/>
      <c r="E361" s="108" t="str">
        <f>[1]MASTER!A62</f>
        <v xml:space="preserve">Pemb Sarana dan Prasarana umum </v>
      </c>
      <c r="F361" s="137">
        <f>'Lamp I'!G362</f>
        <v>0</v>
      </c>
      <c r="G361" s="68">
        <f t="shared" si="27"/>
        <v>0</v>
      </c>
      <c r="H361" s="73">
        <f t="shared" si="29"/>
        <v>0</v>
      </c>
      <c r="I361" s="72"/>
    </row>
    <row r="362" spans="1:9" ht="15.75" x14ac:dyDescent="0.3">
      <c r="A362" s="93">
        <v>2</v>
      </c>
      <c r="B362" s="93">
        <v>2</v>
      </c>
      <c r="C362" s="93">
        <v>16</v>
      </c>
      <c r="D362" s="93">
        <v>2</v>
      </c>
      <c r="E362" s="103" t="s">
        <v>12</v>
      </c>
      <c r="F362" s="137">
        <f>'Lamp I'!G363</f>
        <v>24000000</v>
      </c>
      <c r="G362" s="68">
        <f t="shared" si="27"/>
        <v>24000000</v>
      </c>
      <c r="H362" s="73">
        <f t="shared" si="29"/>
        <v>0</v>
      </c>
      <c r="I362" s="72"/>
    </row>
    <row r="363" spans="1:9" ht="15.75" x14ac:dyDescent="0.3">
      <c r="A363" s="93"/>
      <c r="B363" s="93"/>
      <c r="C363" s="93"/>
      <c r="D363" s="93"/>
      <c r="E363" s="103" t="s">
        <v>157</v>
      </c>
      <c r="F363" s="137">
        <f>'Lamp I'!G364</f>
        <v>0</v>
      </c>
      <c r="G363" s="68">
        <f t="shared" si="27"/>
        <v>0</v>
      </c>
      <c r="H363" s="73">
        <f t="shared" si="29"/>
        <v>0</v>
      </c>
      <c r="I363" s="72"/>
    </row>
    <row r="364" spans="1:9" ht="15.75" x14ac:dyDescent="0.3">
      <c r="A364" s="93"/>
      <c r="B364" s="93"/>
      <c r="C364" s="93"/>
      <c r="D364" s="93"/>
      <c r="E364" s="103" t="s">
        <v>158</v>
      </c>
      <c r="F364" s="137">
        <f>'Lamp I'!G365</f>
        <v>100000</v>
      </c>
      <c r="G364" s="68">
        <f t="shared" si="27"/>
        <v>100000</v>
      </c>
      <c r="H364" s="73">
        <f t="shared" si="29"/>
        <v>0</v>
      </c>
      <c r="I364" s="72"/>
    </row>
    <row r="365" spans="1:9" ht="15.75" x14ac:dyDescent="0.3">
      <c r="A365" s="93"/>
      <c r="B365" s="93"/>
      <c r="C365" s="93"/>
      <c r="D365" s="93"/>
      <c r="E365" s="103" t="s">
        <v>167</v>
      </c>
      <c r="F365" s="137">
        <f>'Lamp I'!G366</f>
        <v>50000</v>
      </c>
      <c r="G365" s="68">
        <f t="shared" si="27"/>
        <v>50000</v>
      </c>
      <c r="H365" s="73">
        <f t="shared" si="29"/>
        <v>0</v>
      </c>
      <c r="I365" s="72"/>
    </row>
    <row r="366" spans="1:9" ht="15.75" x14ac:dyDescent="0.3">
      <c r="A366" s="93"/>
      <c r="B366" s="93"/>
      <c r="C366" s="93"/>
      <c r="D366" s="93"/>
      <c r="E366" s="103" t="s">
        <v>168</v>
      </c>
      <c r="F366" s="137">
        <f>'Lamp I'!G367</f>
        <v>950000</v>
      </c>
      <c r="G366" s="68">
        <f t="shared" si="27"/>
        <v>950000</v>
      </c>
      <c r="H366" s="73">
        <f t="shared" si="29"/>
        <v>0</v>
      </c>
      <c r="I366" s="72"/>
    </row>
    <row r="367" spans="1:9" ht="15.75" x14ac:dyDescent="0.3">
      <c r="A367" s="93"/>
      <c r="B367" s="93"/>
      <c r="C367" s="93"/>
      <c r="D367" s="93"/>
      <c r="E367" s="103" t="s">
        <v>169</v>
      </c>
      <c r="F367" s="137">
        <f>'Lamp I'!G368</f>
        <v>500000</v>
      </c>
      <c r="G367" s="68">
        <f t="shared" si="27"/>
        <v>500000</v>
      </c>
      <c r="H367" s="73">
        <f t="shared" si="29"/>
        <v>0</v>
      </c>
      <c r="I367" s="72"/>
    </row>
    <row r="368" spans="1:9" ht="15.75" x14ac:dyDescent="0.3">
      <c r="A368" s="93"/>
      <c r="B368" s="93"/>
      <c r="C368" s="93"/>
      <c r="D368" s="93"/>
      <c r="E368" s="103" t="s">
        <v>170</v>
      </c>
      <c r="F368" s="137">
        <f>'Lamp I'!G369</f>
        <v>1500000</v>
      </c>
      <c r="G368" s="68">
        <f t="shared" si="27"/>
        <v>1500000</v>
      </c>
      <c r="H368" s="73">
        <f t="shared" si="29"/>
        <v>0</v>
      </c>
      <c r="I368" s="72"/>
    </row>
    <row r="369" spans="1:9" ht="15.75" x14ac:dyDescent="0.3">
      <c r="A369" s="93">
        <v>2</v>
      </c>
      <c r="B369" s="93">
        <v>2</v>
      </c>
      <c r="C369" s="93">
        <v>16</v>
      </c>
      <c r="D369" s="93">
        <v>3</v>
      </c>
      <c r="E369" s="101" t="s">
        <v>13</v>
      </c>
      <c r="F369" s="137">
        <f>'Lamp I'!G370</f>
        <v>0</v>
      </c>
      <c r="G369" s="68">
        <f t="shared" si="27"/>
        <v>0</v>
      </c>
      <c r="H369" s="73">
        <f t="shared" si="29"/>
        <v>0</v>
      </c>
      <c r="I369" s="72"/>
    </row>
    <row r="370" spans="1:9" ht="15.75" x14ac:dyDescent="0.3">
      <c r="A370" s="93"/>
      <c r="B370" s="93"/>
      <c r="C370" s="93"/>
      <c r="D370" s="93"/>
      <c r="E370" s="103" t="s">
        <v>171</v>
      </c>
      <c r="F370" s="137">
        <f>'Lamp I'!G371</f>
        <v>0</v>
      </c>
      <c r="G370" s="68">
        <f t="shared" si="27"/>
        <v>0</v>
      </c>
      <c r="H370" s="73">
        <f t="shared" si="29"/>
        <v>0</v>
      </c>
      <c r="I370" s="72"/>
    </row>
    <row r="371" spans="1:9" ht="15.75" x14ac:dyDescent="0.3">
      <c r="A371" s="93"/>
      <c r="B371" s="93"/>
      <c r="C371" s="93"/>
      <c r="D371" s="93"/>
      <c r="E371" s="103" t="s">
        <v>172</v>
      </c>
      <c r="F371" s="137">
        <f>'Lamp I'!G372</f>
        <v>605000</v>
      </c>
      <c r="G371" s="68">
        <f t="shared" si="27"/>
        <v>605000</v>
      </c>
      <c r="H371" s="73">
        <f t="shared" si="29"/>
        <v>0</v>
      </c>
      <c r="I371" s="72"/>
    </row>
    <row r="372" spans="1:9" ht="15.75" x14ac:dyDescent="0.3">
      <c r="A372" s="93"/>
      <c r="B372" s="93"/>
      <c r="C372" s="93"/>
      <c r="D372" s="93"/>
      <c r="E372" s="103" t="s">
        <v>306</v>
      </c>
      <c r="F372" s="137">
        <f>'Lamp I'!G373</f>
        <v>1500000</v>
      </c>
      <c r="G372" s="68">
        <f t="shared" si="27"/>
        <v>1500000</v>
      </c>
      <c r="H372" s="73">
        <f t="shared" si="29"/>
        <v>0</v>
      </c>
      <c r="I372" s="72"/>
    </row>
    <row r="373" spans="1:9" ht="15.75" x14ac:dyDescent="0.3">
      <c r="A373" s="93"/>
      <c r="B373" s="93"/>
      <c r="C373" s="93"/>
      <c r="D373" s="93"/>
      <c r="E373" s="103" t="s">
        <v>307</v>
      </c>
      <c r="F373" s="137">
        <f>'Lamp I'!G374</f>
        <v>8000000</v>
      </c>
      <c r="G373" s="68">
        <f t="shared" si="27"/>
        <v>8000000</v>
      </c>
      <c r="H373" s="73">
        <f t="shared" si="29"/>
        <v>0</v>
      </c>
      <c r="I373" s="72"/>
    </row>
    <row r="374" spans="1:9" ht="15.75" x14ac:dyDescent="0.3">
      <c r="A374" s="93"/>
      <c r="B374" s="93"/>
      <c r="C374" s="93"/>
      <c r="D374" s="93"/>
      <c r="E374" s="103" t="s">
        <v>308</v>
      </c>
      <c r="F374" s="137">
        <f>'Lamp I'!G375</f>
        <v>1900000</v>
      </c>
      <c r="G374" s="68">
        <f t="shared" si="27"/>
        <v>1900000</v>
      </c>
      <c r="H374" s="73"/>
      <c r="I374" s="72"/>
    </row>
    <row r="375" spans="1:9" ht="16.5" customHeight="1" x14ac:dyDescent="0.3">
      <c r="A375" s="93"/>
      <c r="B375" s="93"/>
      <c r="C375" s="93"/>
      <c r="D375" s="93"/>
      <c r="E375" s="103" t="s">
        <v>309</v>
      </c>
      <c r="F375" s="137">
        <f>'Lamp I'!G376</f>
        <v>6000000</v>
      </c>
      <c r="G375" s="68">
        <f t="shared" si="27"/>
        <v>6000000</v>
      </c>
      <c r="H375" s="73">
        <f t="shared" ref="H375:H392" si="30">G375-F375</f>
        <v>0</v>
      </c>
      <c r="I375" s="72"/>
    </row>
    <row r="376" spans="1:9" ht="15.75" x14ac:dyDescent="0.3">
      <c r="A376" s="93"/>
      <c r="B376" s="93"/>
      <c r="C376" s="93"/>
      <c r="D376" s="93"/>
      <c r="E376" s="103" t="s">
        <v>310</v>
      </c>
      <c r="F376" s="137">
        <f>'Lamp I'!G377</f>
        <v>1395000</v>
      </c>
      <c r="G376" s="68">
        <f t="shared" si="27"/>
        <v>1395000</v>
      </c>
      <c r="H376" s="73">
        <f t="shared" si="30"/>
        <v>0</v>
      </c>
      <c r="I376" s="72"/>
    </row>
    <row r="377" spans="1:9" ht="15.75" x14ac:dyDescent="0.3">
      <c r="A377" s="93"/>
      <c r="B377" s="93"/>
      <c r="C377" s="93"/>
      <c r="D377" s="93"/>
      <c r="E377" s="101" t="s">
        <v>294</v>
      </c>
      <c r="F377" s="137">
        <f>'Lamp I'!G378</f>
        <v>1500000</v>
      </c>
      <c r="G377" s="68">
        <f t="shared" si="27"/>
        <v>1500000</v>
      </c>
      <c r="H377" s="73">
        <f t="shared" si="30"/>
        <v>0</v>
      </c>
      <c r="I377" s="72"/>
    </row>
    <row r="378" spans="1:9" ht="15.75" x14ac:dyDescent="0.3">
      <c r="A378" s="93">
        <v>2</v>
      </c>
      <c r="B378" s="93">
        <v>2</v>
      </c>
      <c r="C378" s="93">
        <v>17</v>
      </c>
      <c r="D378" s="93"/>
      <c r="E378" s="101" t="s">
        <v>311</v>
      </c>
      <c r="F378" s="137">
        <f>'Lamp I'!G379</f>
        <v>0</v>
      </c>
      <c r="G378" s="68">
        <f t="shared" si="27"/>
        <v>0</v>
      </c>
      <c r="H378" s="73">
        <f t="shared" si="30"/>
        <v>0</v>
      </c>
      <c r="I378" s="72"/>
    </row>
    <row r="379" spans="1:9" ht="15.75" x14ac:dyDescent="0.3">
      <c r="A379" s="93">
        <v>2</v>
      </c>
      <c r="B379" s="93">
        <v>2</v>
      </c>
      <c r="C379" s="93">
        <v>17</v>
      </c>
      <c r="D379" s="93">
        <v>2</v>
      </c>
      <c r="E379" s="103" t="s">
        <v>12</v>
      </c>
      <c r="F379" s="137">
        <f>'Lamp I'!G380</f>
        <v>19842000</v>
      </c>
      <c r="G379" s="68">
        <f t="shared" si="27"/>
        <v>19842000</v>
      </c>
      <c r="H379" s="73">
        <f t="shared" si="30"/>
        <v>0</v>
      </c>
      <c r="I379" s="72"/>
    </row>
    <row r="380" spans="1:9" ht="15.75" x14ac:dyDescent="0.3">
      <c r="A380" s="93"/>
      <c r="B380" s="93"/>
      <c r="C380" s="93"/>
      <c r="D380" s="93"/>
      <c r="E380" s="103" t="s">
        <v>157</v>
      </c>
      <c r="F380" s="137">
        <f>'Lamp I'!G381</f>
        <v>0</v>
      </c>
      <c r="G380" s="68">
        <f t="shared" si="27"/>
        <v>0</v>
      </c>
      <c r="H380" s="73">
        <f t="shared" si="30"/>
        <v>0</v>
      </c>
      <c r="I380" s="72"/>
    </row>
    <row r="381" spans="1:9" ht="15.75" x14ac:dyDescent="0.3">
      <c r="A381" s="93"/>
      <c r="B381" s="93"/>
      <c r="C381" s="93"/>
      <c r="D381" s="93"/>
      <c r="E381" s="103" t="s">
        <v>158</v>
      </c>
      <c r="F381" s="137">
        <f>'Lamp I'!G382</f>
        <v>100000</v>
      </c>
      <c r="G381" s="68">
        <f t="shared" si="27"/>
        <v>100000</v>
      </c>
      <c r="H381" s="73">
        <f t="shared" si="30"/>
        <v>0</v>
      </c>
      <c r="I381" s="72"/>
    </row>
    <row r="382" spans="1:9" ht="15.75" x14ac:dyDescent="0.3">
      <c r="A382" s="93"/>
      <c r="B382" s="93"/>
      <c r="C382" s="93"/>
      <c r="D382" s="93"/>
      <c r="E382" s="103" t="s">
        <v>167</v>
      </c>
      <c r="F382" s="137">
        <f>'Lamp I'!G383</f>
        <v>50000</v>
      </c>
      <c r="G382" s="68">
        <f t="shared" si="27"/>
        <v>50000</v>
      </c>
      <c r="H382" s="73">
        <f t="shared" si="30"/>
        <v>0</v>
      </c>
      <c r="I382" s="72"/>
    </row>
    <row r="383" spans="1:9" ht="15.75" x14ac:dyDescent="0.3">
      <c r="A383" s="93"/>
      <c r="B383" s="93"/>
      <c r="C383" s="93"/>
      <c r="D383" s="93"/>
      <c r="E383" s="103" t="s">
        <v>168</v>
      </c>
      <c r="F383" s="137">
        <f>'Lamp I'!G384</f>
        <v>750000</v>
      </c>
      <c r="G383" s="68">
        <f t="shared" si="27"/>
        <v>750000</v>
      </c>
      <c r="H383" s="73">
        <f t="shared" si="30"/>
        <v>0</v>
      </c>
      <c r="I383" s="72"/>
    </row>
    <row r="384" spans="1:9" ht="15.75" x14ac:dyDescent="0.3">
      <c r="A384" s="93"/>
      <c r="B384" s="93"/>
      <c r="C384" s="93"/>
      <c r="D384" s="93"/>
      <c r="E384" s="103" t="s">
        <v>168</v>
      </c>
      <c r="F384" s="137">
        <f>'Lamp I'!G385</f>
        <v>1230000</v>
      </c>
      <c r="G384" s="68">
        <f t="shared" si="27"/>
        <v>1230000</v>
      </c>
      <c r="H384" s="73">
        <f t="shared" si="30"/>
        <v>0</v>
      </c>
      <c r="I384" s="72"/>
    </row>
    <row r="385" spans="1:9" ht="15.75" x14ac:dyDescent="0.3">
      <c r="A385" s="93"/>
      <c r="B385" s="93"/>
      <c r="C385" s="93"/>
      <c r="D385" s="93"/>
      <c r="E385" s="103" t="s">
        <v>169</v>
      </c>
      <c r="F385" s="137">
        <f>'Lamp I'!G386</f>
        <v>3015000</v>
      </c>
      <c r="G385" s="68">
        <f t="shared" si="27"/>
        <v>3015000</v>
      </c>
      <c r="H385" s="73">
        <f t="shared" si="30"/>
        <v>0</v>
      </c>
      <c r="I385" s="72"/>
    </row>
    <row r="386" spans="1:9" ht="15.75" x14ac:dyDescent="0.3">
      <c r="A386" s="93"/>
      <c r="B386" s="93"/>
      <c r="C386" s="93"/>
      <c r="D386" s="93"/>
      <c r="E386" s="103" t="s">
        <v>169</v>
      </c>
      <c r="F386" s="137">
        <f>'Lamp I'!G387</f>
        <v>220000</v>
      </c>
      <c r="G386" s="68">
        <f t="shared" si="27"/>
        <v>220000</v>
      </c>
      <c r="H386" s="73">
        <f t="shared" si="30"/>
        <v>0</v>
      </c>
      <c r="I386" s="72"/>
    </row>
    <row r="387" spans="1:9" ht="15.75" x14ac:dyDescent="0.3">
      <c r="A387" s="93"/>
      <c r="B387" s="93"/>
      <c r="C387" s="93"/>
      <c r="D387" s="93"/>
      <c r="E387" s="103" t="s">
        <v>170</v>
      </c>
      <c r="F387" s="137">
        <f>'Lamp I'!G388</f>
        <v>73000</v>
      </c>
      <c r="G387" s="68">
        <f t="shared" si="27"/>
        <v>73000</v>
      </c>
      <c r="H387" s="73">
        <f t="shared" si="30"/>
        <v>0</v>
      </c>
      <c r="I387" s="72"/>
    </row>
    <row r="388" spans="1:9" ht="15.75" x14ac:dyDescent="0.3">
      <c r="A388" s="93"/>
      <c r="B388" s="93"/>
      <c r="C388" s="93"/>
      <c r="D388" s="93"/>
      <c r="E388" s="103" t="s">
        <v>170</v>
      </c>
      <c r="F388" s="137">
        <f>'Lamp I'!G389</f>
        <v>50000</v>
      </c>
      <c r="G388" s="68">
        <f t="shared" si="27"/>
        <v>50000</v>
      </c>
      <c r="H388" s="73">
        <f t="shared" si="30"/>
        <v>0</v>
      </c>
      <c r="I388" s="72"/>
    </row>
    <row r="389" spans="1:9" ht="15.75" x14ac:dyDescent="0.3">
      <c r="A389" s="93">
        <v>2</v>
      </c>
      <c r="B389" s="93">
        <v>2</v>
      </c>
      <c r="C389" s="93">
        <v>17</v>
      </c>
      <c r="D389" s="93">
        <v>3</v>
      </c>
      <c r="E389" s="101" t="s">
        <v>13</v>
      </c>
      <c r="F389" s="137">
        <f>'Lamp I'!G390</f>
        <v>50000</v>
      </c>
      <c r="G389" s="68">
        <f t="shared" si="27"/>
        <v>50000</v>
      </c>
      <c r="H389" s="73">
        <f t="shared" si="30"/>
        <v>0</v>
      </c>
      <c r="I389" s="72"/>
    </row>
    <row r="390" spans="1:9" ht="15.75" x14ac:dyDescent="0.3">
      <c r="A390" s="93"/>
      <c r="B390" s="93"/>
      <c r="C390" s="93"/>
      <c r="D390" s="93"/>
      <c r="E390" s="103" t="s">
        <v>171</v>
      </c>
      <c r="F390" s="137">
        <f>'Lamp I'!G391</f>
        <v>0</v>
      </c>
      <c r="G390" s="68">
        <f t="shared" si="27"/>
        <v>0</v>
      </c>
      <c r="H390" s="73">
        <f t="shared" si="30"/>
        <v>0</v>
      </c>
      <c r="I390" s="72"/>
    </row>
    <row r="391" spans="1:9" ht="15.75" x14ac:dyDescent="0.3">
      <c r="A391" s="93"/>
      <c r="B391" s="93"/>
      <c r="C391" s="93"/>
      <c r="D391" s="93"/>
      <c r="E391" s="103" t="s">
        <v>172</v>
      </c>
      <c r="F391" s="137">
        <f>'Lamp I'!G392</f>
        <v>2904000</v>
      </c>
      <c r="G391" s="68">
        <f t="shared" si="27"/>
        <v>2904000</v>
      </c>
      <c r="H391" s="73">
        <f t="shared" si="30"/>
        <v>0</v>
      </c>
      <c r="I391" s="72"/>
    </row>
    <row r="392" spans="1:9" ht="15.75" x14ac:dyDescent="0.3">
      <c r="A392" s="93"/>
      <c r="B392" s="93"/>
      <c r="C392" s="93"/>
      <c r="D392" s="93"/>
      <c r="E392" s="103" t="s">
        <v>298</v>
      </c>
      <c r="F392" s="137">
        <f>'Lamp I'!G393</f>
        <v>3705000</v>
      </c>
      <c r="G392" s="68">
        <f t="shared" si="27"/>
        <v>3705000</v>
      </c>
      <c r="H392" s="73">
        <f t="shared" si="30"/>
        <v>0</v>
      </c>
      <c r="I392" s="72"/>
    </row>
    <row r="393" spans="1:9" ht="15.75" x14ac:dyDescent="0.3">
      <c r="A393" s="93"/>
      <c r="B393" s="93"/>
      <c r="C393" s="93"/>
      <c r="D393" s="93"/>
      <c r="E393" s="103"/>
      <c r="F393" s="137">
        <f>'Lamp I'!G394</f>
        <v>7695000</v>
      </c>
      <c r="G393" s="68">
        <f t="shared" si="27"/>
        <v>7695000</v>
      </c>
      <c r="H393" s="73"/>
      <c r="I393" s="72"/>
    </row>
    <row r="394" spans="1:9" ht="15.75" x14ac:dyDescent="0.3">
      <c r="A394" s="93">
        <v>2</v>
      </c>
      <c r="B394" s="93">
        <v>2</v>
      </c>
      <c r="C394" s="93">
        <v>18</v>
      </c>
      <c r="D394" s="93"/>
      <c r="E394" s="103" t="s">
        <v>312</v>
      </c>
      <c r="F394" s="137">
        <f>'Lamp I'!G395</f>
        <v>0</v>
      </c>
      <c r="G394" s="68">
        <f t="shared" si="27"/>
        <v>0</v>
      </c>
      <c r="H394" s="73">
        <f t="shared" ref="H394:H411" si="31">G394-F394</f>
        <v>0</v>
      </c>
      <c r="I394" s="72"/>
    </row>
    <row r="395" spans="1:9" ht="15.75" x14ac:dyDescent="0.3">
      <c r="A395" s="93">
        <v>2</v>
      </c>
      <c r="B395" s="93">
        <v>2</v>
      </c>
      <c r="C395" s="93">
        <v>18</v>
      </c>
      <c r="D395" s="93">
        <v>2</v>
      </c>
      <c r="E395" s="103" t="s">
        <v>12</v>
      </c>
      <c r="F395" s="137">
        <f>'Lamp I'!G396</f>
        <v>8890000</v>
      </c>
      <c r="G395" s="68">
        <f t="shared" si="27"/>
        <v>8890000</v>
      </c>
      <c r="H395" s="73">
        <f t="shared" si="31"/>
        <v>0</v>
      </c>
      <c r="I395" s="72"/>
    </row>
    <row r="396" spans="1:9" ht="15.75" x14ac:dyDescent="0.3">
      <c r="A396" s="93"/>
      <c r="B396" s="93"/>
      <c r="C396" s="93"/>
      <c r="D396" s="93"/>
      <c r="E396" s="103" t="s">
        <v>168</v>
      </c>
      <c r="F396" s="137">
        <f>'Lamp I'!G397</f>
        <v>0</v>
      </c>
      <c r="G396" s="68">
        <f t="shared" si="27"/>
        <v>0</v>
      </c>
      <c r="H396" s="73">
        <f t="shared" si="31"/>
        <v>0</v>
      </c>
      <c r="I396" s="72"/>
    </row>
    <row r="397" spans="1:9" ht="15.75" x14ac:dyDescent="0.3">
      <c r="A397" s="93"/>
      <c r="B397" s="93"/>
      <c r="C397" s="93"/>
      <c r="D397" s="93"/>
      <c r="E397" s="103" t="s">
        <v>168</v>
      </c>
      <c r="F397" s="137">
        <f>'Lamp I'!G398</f>
        <v>3000000</v>
      </c>
      <c r="G397" s="68">
        <f t="shared" si="27"/>
        <v>3000000</v>
      </c>
      <c r="H397" s="73">
        <f t="shared" si="31"/>
        <v>0</v>
      </c>
      <c r="I397" s="72"/>
    </row>
    <row r="398" spans="1:9" ht="15.75" x14ac:dyDescent="0.3">
      <c r="A398" s="93"/>
      <c r="B398" s="93"/>
      <c r="C398" s="93"/>
      <c r="D398" s="93"/>
      <c r="E398" s="103" t="s">
        <v>169</v>
      </c>
      <c r="F398" s="137">
        <f>'Lamp I'!G399</f>
        <v>0</v>
      </c>
      <c r="G398" s="68">
        <f t="shared" si="27"/>
        <v>0</v>
      </c>
      <c r="H398" s="73">
        <f t="shared" si="31"/>
        <v>0</v>
      </c>
      <c r="I398" s="72"/>
    </row>
    <row r="399" spans="1:9" ht="15.75" x14ac:dyDescent="0.3">
      <c r="A399" s="93"/>
      <c r="B399" s="93"/>
      <c r="C399" s="93"/>
      <c r="D399" s="93"/>
      <c r="E399" s="103" t="s">
        <v>169</v>
      </c>
      <c r="F399" s="137">
        <f>'Lamp I'!G400</f>
        <v>750000</v>
      </c>
      <c r="G399" s="68">
        <f t="shared" si="27"/>
        <v>750000</v>
      </c>
      <c r="H399" s="73">
        <f t="shared" si="31"/>
        <v>0</v>
      </c>
      <c r="I399" s="72"/>
    </row>
    <row r="400" spans="1:9" ht="15.75" x14ac:dyDescent="0.3">
      <c r="A400" s="93"/>
      <c r="B400" s="93"/>
      <c r="C400" s="93"/>
      <c r="D400" s="93"/>
      <c r="E400" s="103" t="s">
        <v>170</v>
      </c>
      <c r="F400" s="137">
        <f>'Lamp I'!G401</f>
        <v>0</v>
      </c>
      <c r="G400" s="68">
        <f t="shared" ref="G400:G463" si="32">F400</f>
        <v>0</v>
      </c>
      <c r="H400" s="73">
        <f t="shared" si="31"/>
        <v>0</v>
      </c>
      <c r="I400" s="72"/>
    </row>
    <row r="401" spans="1:9" ht="15.75" x14ac:dyDescent="0.3">
      <c r="A401" s="93"/>
      <c r="B401" s="93"/>
      <c r="C401" s="93"/>
      <c r="D401" s="93"/>
      <c r="E401" s="103" t="s">
        <v>170</v>
      </c>
      <c r="F401" s="137">
        <f>'Lamp I'!G402</f>
        <v>10000</v>
      </c>
      <c r="G401" s="68">
        <f t="shared" si="32"/>
        <v>10000</v>
      </c>
      <c r="H401" s="73">
        <f t="shared" si="31"/>
        <v>0</v>
      </c>
      <c r="I401" s="72"/>
    </row>
    <row r="402" spans="1:9" ht="15.75" x14ac:dyDescent="0.3">
      <c r="A402" s="93">
        <v>2</v>
      </c>
      <c r="B402" s="93">
        <v>2</v>
      </c>
      <c r="C402" s="93">
        <v>18</v>
      </c>
      <c r="D402" s="93">
        <v>3</v>
      </c>
      <c r="E402" s="101" t="s">
        <v>13</v>
      </c>
      <c r="F402" s="137">
        <f>'Lamp I'!G403</f>
        <v>0</v>
      </c>
      <c r="G402" s="68">
        <f t="shared" si="32"/>
        <v>0</v>
      </c>
      <c r="H402" s="73">
        <f t="shared" si="31"/>
        <v>0</v>
      </c>
      <c r="I402" s="72"/>
    </row>
    <row r="403" spans="1:9" ht="15.75" x14ac:dyDescent="0.3">
      <c r="A403" s="93"/>
      <c r="B403" s="93"/>
      <c r="C403" s="93"/>
      <c r="D403" s="93"/>
      <c r="E403" s="103" t="s">
        <v>298</v>
      </c>
      <c r="F403" s="137">
        <f>'Lamp I'!G404</f>
        <v>0</v>
      </c>
      <c r="G403" s="68">
        <f t="shared" si="32"/>
        <v>0</v>
      </c>
      <c r="H403" s="73">
        <f t="shared" si="31"/>
        <v>0</v>
      </c>
      <c r="I403" s="72"/>
    </row>
    <row r="404" spans="1:9" ht="15.75" x14ac:dyDescent="0.3">
      <c r="A404" s="93"/>
      <c r="B404" s="93"/>
      <c r="C404" s="93"/>
      <c r="D404" s="93"/>
      <c r="E404" s="111"/>
      <c r="F404" s="137">
        <f>'Lamp I'!G405</f>
        <v>5130000</v>
      </c>
      <c r="G404" s="68">
        <f t="shared" si="32"/>
        <v>5130000</v>
      </c>
      <c r="H404" s="73">
        <f t="shared" si="31"/>
        <v>0</v>
      </c>
      <c r="I404" s="72"/>
    </row>
    <row r="405" spans="1:9" ht="15.75" x14ac:dyDescent="0.3">
      <c r="A405" s="93">
        <v>2</v>
      </c>
      <c r="B405" s="93">
        <v>2</v>
      </c>
      <c r="C405" s="93">
        <v>19</v>
      </c>
      <c r="D405" s="93"/>
      <c r="E405" s="108" t="s">
        <v>313</v>
      </c>
      <c r="F405" s="137">
        <f>'Lamp I'!G406</f>
        <v>0</v>
      </c>
      <c r="G405" s="68">
        <f t="shared" si="32"/>
        <v>0</v>
      </c>
      <c r="H405" s="73">
        <f t="shared" si="31"/>
        <v>0</v>
      </c>
      <c r="I405" s="72"/>
    </row>
    <row r="406" spans="1:9" ht="15.75" x14ac:dyDescent="0.3">
      <c r="A406" s="93">
        <v>2</v>
      </c>
      <c r="B406" s="93">
        <v>2</v>
      </c>
      <c r="C406" s="93">
        <v>19</v>
      </c>
      <c r="D406" s="93">
        <v>2</v>
      </c>
      <c r="E406" s="103" t="s">
        <v>12</v>
      </c>
      <c r="F406" s="137">
        <f>'Lamp I'!G407</f>
        <v>6180000</v>
      </c>
      <c r="G406" s="68">
        <f t="shared" si="32"/>
        <v>6180000</v>
      </c>
      <c r="H406" s="73">
        <f t="shared" si="31"/>
        <v>0</v>
      </c>
      <c r="I406" s="72"/>
    </row>
    <row r="407" spans="1:9" ht="15.75" x14ac:dyDescent="0.3">
      <c r="A407" s="93"/>
      <c r="B407" s="93"/>
      <c r="C407" s="93"/>
      <c r="D407" s="93"/>
      <c r="E407" s="103" t="s">
        <v>168</v>
      </c>
      <c r="F407" s="137">
        <f>'Lamp I'!G408</f>
        <v>0</v>
      </c>
      <c r="G407" s="68">
        <f t="shared" si="32"/>
        <v>0</v>
      </c>
      <c r="H407" s="73">
        <f t="shared" si="31"/>
        <v>0</v>
      </c>
      <c r="I407" s="72"/>
    </row>
    <row r="408" spans="1:9" ht="15.75" x14ac:dyDescent="0.3">
      <c r="A408" s="93"/>
      <c r="B408" s="93"/>
      <c r="C408" s="93"/>
      <c r="D408" s="93"/>
      <c r="E408" s="103" t="s">
        <v>168</v>
      </c>
      <c r="F408" s="137">
        <f>'Lamp I'!G409</f>
        <v>2000000</v>
      </c>
      <c r="G408" s="68">
        <f t="shared" si="32"/>
        <v>2000000</v>
      </c>
      <c r="H408" s="73">
        <f t="shared" si="31"/>
        <v>0</v>
      </c>
      <c r="I408" s="72"/>
    </row>
    <row r="409" spans="1:9" ht="15.75" x14ac:dyDescent="0.3">
      <c r="A409" s="93"/>
      <c r="B409" s="93"/>
      <c r="C409" s="93"/>
      <c r="D409" s="93"/>
      <c r="E409" s="103" t="s">
        <v>169</v>
      </c>
      <c r="F409" s="137">
        <f>'Lamp I'!G410</f>
        <v>0</v>
      </c>
      <c r="G409" s="68">
        <f t="shared" si="32"/>
        <v>0</v>
      </c>
      <c r="H409" s="73">
        <f t="shared" si="31"/>
        <v>0</v>
      </c>
      <c r="I409" s="72"/>
    </row>
    <row r="410" spans="1:9" ht="15.75" x14ac:dyDescent="0.3">
      <c r="A410" s="93"/>
      <c r="B410" s="93"/>
      <c r="C410" s="93"/>
      <c r="D410" s="93"/>
      <c r="E410" s="103" t="s">
        <v>169</v>
      </c>
      <c r="F410" s="137">
        <f>'Lamp I'!G411</f>
        <v>750000</v>
      </c>
      <c r="G410" s="68">
        <f t="shared" si="32"/>
        <v>750000</v>
      </c>
      <c r="H410" s="73">
        <f t="shared" si="31"/>
        <v>0</v>
      </c>
      <c r="I410" s="72"/>
    </row>
    <row r="411" spans="1:9" ht="15.75" x14ac:dyDescent="0.3">
      <c r="A411" s="93"/>
      <c r="B411" s="93"/>
      <c r="C411" s="93"/>
      <c r="D411" s="93"/>
      <c r="E411" s="103" t="s">
        <v>170</v>
      </c>
      <c r="F411" s="137">
        <f>'Lamp I'!G412</f>
        <v>0</v>
      </c>
      <c r="G411" s="68">
        <f t="shared" si="32"/>
        <v>0</v>
      </c>
      <c r="H411" s="73">
        <f t="shared" si="31"/>
        <v>0</v>
      </c>
      <c r="I411" s="72"/>
    </row>
    <row r="412" spans="1:9" ht="15.75" x14ac:dyDescent="0.3">
      <c r="A412" s="93"/>
      <c r="B412" s="93"/>
      <c r="C412" s="93"/>
      <c r="D412" s="93"/>
      <c r="E412" s="103" t="s">
        <v>170</v>
      </c>
      <c r="F412" s="137">
        <f>'Lamp I'!G413</f>
        <v>10000</v>
      </c>
      <c r="G412" s="68">
        <f t="shared" si="32"/>
        <v>10000</v>
      </c>
      <c r="H412" s="73"/>
      <c r="I412" s="72"/>
    </row>
    <row r="413" spans="1:9" ht="15.75" x14ac:dyDescent="0.3">
      <c r="A413" s="93">
        <v>2</v>
      </c>
      <c r="B413" s="93">
        <v>2</v>
      </c>
      <c r="C413" s="93">
        <v>19</v>
      </c>
      <c r="D413" s="93">
        <v>3</v>
      </c>
      <c r="E413" s="101" t="s">
        <v>13</v>
      </c>
      <c r="F413" s="137">
        <f>'Lamp I'!G414</f>
        <v>0</v>
      </c>
      <c r="G413" s="68">
        <f t="shared" si="32"/>
        <v>0</v>
      </c>
      <c r="H413" s="73">
        <f t="shared" ref="H413:H422" si="33">G413-F413</f>
        <v>0</v>
      </c>
      <c r="I413" s="72"/>
    </row>
    <row r="414" spans="1:9" ht="15.75" x14ac:dyDescent="0.3">
      <c r="A414" s="93"/>
      <c r="B414" s="93"/>
      <c r="C414" s="93"/>
      <c r="D414" s="93"/>
      <c r="E414" s="103" t="s">
        <v>298</v>
      </c>
      <c r="F414" s="137">
        <f>'Lamp I'!G415</f>
        <v>0</v>
      </c>
      <c r="G414" s="68">
        <f t="shared" si="32"/>
        <v>0</v>
      </c>
      <c r="H414" s="73">
        <f t="shared" si="33"/>
        <v>0</v>
      </c>
      <c r="I414" s="72"/>
    </row>
    <row r="415" spans="1:9" ht="15.75" x14ac:dyDescent="0.3">
      <c r="A415" s="93"/>
      <c r="B415" s="93"/>
      <c r="C415" s="93"/>
      <c r="D415" s="93"/>
      <c r="E415" s="103"/>
      <c r="F415" s="137">
        <f>'Lamp I'!G416</f>
        <v>3420000</v>
      </c>
      <c r="G415" s="68">
        <f t="shared" si="32"/>
        <v>3420000</v>
      </c>
      <c r="H415" s="73">
        <f t="shared" si="33"/>
        <v>0</v>
      </c>
      <c r="I415" s="72"/>
    </row>
    <row r="416" spans="1:9" ht="30" x14ac:dyDescent="0.3">
      <c r="A416" s="93">
        <v>2</v>
      </c>
      <c r="B416" s="93">
        <v>2</v>
      </c>
      <c r="C416" s="93">
        <v>20</v>
      </c>
      <c r="D416" s="93"/>
      <c r="E416" s="108" t="s">
        <v>314</v>
      </c>
      <c r="F416" s="137">
        <f>'Lamp I'!G417</f>
        <v>0</v>
      </c>
      <c r="G416" s="68">
        <f t="shared" si="32"/>
        <v>0</v>
      </c>
      <c r="H416" s="73">
        <f t="shared" si="33"/>
        <v>0</v>
      </c>
      <c r="I416" s="72"/>
    </row>
    <row r="417" spans="1:9" ht="15.75" x14ac:dyDescent="0.3">
      <c r="A417" s="93">
        <v>2</v>
      </c>
      <c r="B417" s="93">
        <v>2</v>
      </c>
      <c r="C417" s="93">
        <v>20</v>
      </c>
      <c r="D417" s="93">
        <v>2</v>
      </c>
      <c r="E417" s="103" t="s">
        <v>12</v>
      </c>
      <c r="F417" s="137">
        <f>'Lamp I'!G418</f>
        <v>14476500</v>
      </c>
      <c r="G417" s="68">
        <f t="shared" si="32"/>
        <v>14476500</v>
      </c>
      <c r="H417" s="73">
        <f t="shared" si="33"/>
        <v>0</v>
      </c>
      <c r="I417" s="72"/>
    </row>
    <row r="418" spans="1:9" ht="15.75" x14ac:dyDescent="0.3">
      <c r="A418" s="93"/>
      <c r="B418" s="93"/>
      <c r="C418" s="93"/>
      <c r="D418" s="93"/>
      <c r="E418" s="103" t="s">
        <v>157</v>
      </c>
      <c r="F418" s="137">
        <f>'Lamp I'!G419</f>
        <v>0</v>
      </c>
      <c r="G418" s="68">
        <f t="shared" si="32"/>
        <v>0</v>
      </c>
      <c r="H418" s="73">
        <f t="shared" si="33"/>
        <v>0</v>
      </c>
      <c r="I418" s="72"/>
    </row>
    <row r="419" spans="1:9" ht="15.75" x14ac:dyDescent="0.3">
      <c r="A419" s="93"/>
      <c r="B419" s="93"/>
      <c r="C419" s="93"/>
      <c r="D419" s="93"/>
      <c r="E419" s="103" t="s">
        <v>158</v>
      </c>
      <c r="F419" s="137">
        <f>'Lamp I'!G420</f>
        <v>50000</v>
      </c>
      <c r="G419" s="68">
        <f t="shared" si="32"/>
        <v>50000</v>
      </c>
      <c r="H419" s="73">
        <f t="shared" si="33"/>
        <v>0</v>
      </c>
      <c r="I419" s="72"/>
    </row>
    <row r="420" spans="1:9" ht="15.75" x14ac:dyDescent="0.3">
      <c r="A420" s="93"/>
      <c r="B420" s="93"/>
      <c r="C420" s="93"/>
      <c r="D420" s="93"/>
      <c r="E420" s="103" t="s">
        <v>167</v>
      </c>
      <c r="F420" s="137">
        <f>'Lamp I'!G421</f>
        <v>25000</v>
      </c>
      <c r="G420" s="68">
        <f t="shared" si="32"/>
        <v>25000</v>
      </c>
      <c r="H420" s="73">
        <f t="shared" si="33"/>
        <v>0</v>
      </c>
      <c r="I420" s="72"/>
    </row>
    <row r="421" spans="1:9" ht="15.75" x14ac:dyDescent="0.3">
      <c r="A421" s="93"/>
      <c r="B421" s="93"/>
      <c r="C421" s="93"/>
      <c r="D421" s="93"/>
      <c r="E421" s="103" t="s">
        <v>168</v>
      </c>
      <c r="F421" s="137">
        <f>'Lamp I'!G422</f>
        <v>425000</v>
      </c>
      <c r="G421" s="68">
        <f t="shared" si="32"/>
        <v>425000</v>
      </c>
      <c r="H421" s="73">
        <f t="shared" si="33"/>
        <v>0</v>
      </c>
      <c r="I421" s="72"/>
    </row>
    <row r="422" spans="1:9" ht="15.75" x14ac:dyDescent="0.3">
      <c r="A422" s="93"/>
      <c r="B422" s="93"/>
      <c r="C422" s="93"/>
      <c r="D422" s="93"/>
      <c r="E422" s="103" t="s">
        <v>168</v>
      </c>
      <c r="F422" s="137">
        <f>'Lamp I'!G423</f>
        <v>1550000</v>
      </c>
      <c r="G422" s="68">
        <f t="shared" si="32"/>
        <v>1550000</v>
      </c>
      <c r="H422" s="73">
        <f t="shared" si="33"/>
        <v>0</v>
      </c>
      <c r="I422" s="72"/>
    </row>
    <row r="423" spans="1:9" ht="15.75" x14ac:dyDescent="0.3">
      <c r="A423" s="93"/>
      <c r="B423" s="93"/>
      <c r="C423" s="93"/>
      <c r="D423" s="93"/>
      <c r="E423" s="103" t="s">
        <v>169</v>
      </c>
      <c r="F423" s="137">
        <f>'Lamp I'!G424</f>
        <v>910000</v>
      </c>
      <c r="G423" s="68">
        <f t="shared" si="32"/>
        <v>910000</v>
      </c>
      <c r="H423" s="73"/>
      <c r="I423" s="72"/>
    </row>
    <row r="424" spans="1:9" ht="15.75" x14ac:dyDescent="0.3">
      <c r="A424" s="93"/>
      <c r="B424" s="93"/>
      <c r="C424" s="93"/>
      <c r="D424" s="93"/>
      <c r="E424" s="103" t="s">
        <v>169</v>
      </c>
      <c r="F424" s="137">
        <f>'Lamp I'!G425</f>
        <v>275000</v>
      </c>
      <c r="G424" s="68">
        <f t="shared" si="32"/>
        <v>275000</v>
      </c>
      <c r="H424" s="73">
        <f t="shared" ref="H424:H437" si="34">G424-F424</f>
        <v>0</v>
      </c>
      <c r="I424" s="72"/>
    </row>
    <row r="425" spans="1:9" ht="15.75" x14ac:dyDescent="0.3">
      <c r="A425" s="93"/>
      <c r="B425" s="93"/>
      <c r="C425" s="93"/>
      <c r="D425" s="93"/>
      <c r="E425" s="103" t="s">
        <v>170</v>
      </c>
      <c r="F425" s="137">
        <f>'Lamp I'!G426</f>
        <v>31000</v>
      </c>
      <c r="G425" s="68">
        <f t="shared" si="32"/>
        <v>31000</v>
      </c>
      <c r="H425" s="73">
        <f t="shared" si="34"/>
        <v>0</v>
      </c>
      <c r="I425" s="72"/>
    </row>
    <row r="426" spans="1:9" ht="15.75" x14ac:dyDescent="0.3">
      <c r="A426" s="93"/>
      <c r="B426" s="93"/>
      <c r="C426" s="93"/>
      <c r="D426" s="93"/>
      <c r="E426" s="103" t="s">
        <v>170</v>
      </c>
      <c r="F426" s="137">
        <f>'Lamp I'!G427</f>
        <v>300000</v>
      </c>
      <c r="G426" s="68">
        <f t="shared" si="32"/>
        <v>300000</v>
      </c>
      <c r="H426" s="73">
        <f t="shared" si="34"/>
        <v>0</v>
      </c>
      <c r="I426" s="72"/>
    </row>
    <row r="427" spans="1:9" ht="15.75" x14ac:dyDescent="0.3">
      <c r="A427" s="93">
        <v>2</v>
      </c>
      <c r="B427" s="93">
        <v>2</v>
      </c>
      <c r="C427" s="93">
        <v>20</v>
      </c>
      <c r="D427" s="93">
        <v>3</v>
      </c>
      <c r="E427" s="101" t="s">
        <v>13</v>
      </c>
      <c r="F427" s="137">
        <f>'Lamp I'!G428</f>
        <v>20000</v>
      </c>
      <c r="G427" s="68">
        <f t="shared" si="32"/>
        <v>20000</v>
      </c>
      <c r="H427" s="73">
        <f t="shared" si="34"/>
        <v>0</v>
      </c>
      <c r="I427" s="72"/>
    </row>
    <row r="428" spans="1:9" ht="15.75" x14ac:dyDescent="0.3">
      <c r="A428" s="93"/>
      <c r="B428" s="93"/>
      <c r="C428" s="93"/>
      <c r="D428" s="93"/>
      <c r="E428" s="103" t="s">
        <v>171</v>
      </c>
      <c r="F428" s="137">
        <f>'Lamp I'!G429</f>
        <v>0</v>
      </c>
      <c r="G428" s="68">
        <f t="shared" si="32"/>
        <v>0</v>
      </c>
      <c r="H428" s="73">
        <f t="shared" si="34"/>
        <v>0</v>
      </c>
      <c r="I428" s="72"/>
    </row>
    <row r="429" spans="1:9" ht="15.75" x14ac:dyDescent="0.3">
      <c r="A429" s="93"/>
      <c r="B429" s="93"/>
      <c r="C429" s="93"/>
      <c r="D429" s="93"/>
      <c r="E429" s="103" t="s">
        <v>172</v>
      </c>
      <c r="F429" s="137">
        <f>'Lamp I'!G430</f>
        <v>2722500</v>
      </c>
      <c r="G429" s="68">
        <f t="shared" si="32"/>
        <v>2722500</v>
      </c>
      <c r="H429" s="73">
        <f t="shared" si="34"/>
        <v>0</v>
      </c>
      <c r="I429" s="72"/>
    </row>
    <row r="430" spans="1:9" ht="15.75" x14ac:dyDescent="0.3">
      <c r="A430" s="93"/>
      <c r="B430" s="93"/>
      <c r="C430" s="93"/>
      <c r="D430" s="93"/>
      <c r="E430" s="103" t="s">
        <v>288</v>
      </c>
      <c r="F430" s="137">
        <f>'Lamp I'!G431</f>
        <v>2280000</v>
      </c>
      <c r="G430" s="68">
        <f t="shared" si="32"/>
        <v>2280000</v>
      </c>
      <c r="H430" s="73">
        <f t="shared" si="34"/>
        <v>0</v>
      </c>
      <c r="I430" s="72"/>
    </row>
    <row r="431" spans="1:9" ht="15.75" x14ac:dyDescent="0.3">
      <c r="A431" s="93"/>
      <c r="B431" s="93"/>
      <c r="C431" s="93"/>
      <c r="D431" s="93"/>
      <c r="E431" s="103" t="s">
        <v>315</v>
      </c>
      <c r="F431" s="137">
        <f>'Lamp I'!G432</f>
        <v>1938000</v>
      </c>
      <c r="G431" s="68">
        <f t="shared" si="32"/>
        <v>1938000</v>
      </c>
      <c r="H431" s="73">
        <f t="shared" si="34"/>
        <v>0</v>
      </c>
      <c r="I431" s="72"/>
    </row>
    <row r="432" spans="1:9" ht="15.75" x14ac:dyDescent="0.3">
      <c r="A432" s="93"/>
      <c r="B432" s="93"/>
      <c r="C432" s="93"/>
      <c r="D432" s="93"/>
      <c r="E432" s="103"/>
      <c r="F432" s="137">
        <f>'Lamp I'!G433</f>
        <v>3950000</v>
      </c>
      <c r="G432" s="68">
        <f t="shared" si="32"/>
        <v>3950000</v>
      </c>
      <c r="H432" s="73">
        <f t="shared" si="34"/>
        <v>0</v>
      </c>
      <c r="I432" s="72"/>
    </row>
    <row r="433" spans="1:9" ht="15.75" x14ac:dyDescent="0.3">
      <c r="A433" s="93">
        <v>2</v>
      </c>
      <c r="B433" s="93">
        <v>2</v>
      </c>
      <c r="C433" s="93">
        <v>21</v>
      </c>
      <c r="D433" s="93"/>
      <c r="E433" s="108" t="s">
        <v>316</v>
      </c>
      <c r="F433" s="137">
        <f>'Lamp I'!G434</f>
        <v>5962000</v>
      </c>
      <c r="G433" s="68">
        <f t="shared" si="32"/>
        <v>5962000</v>
      </c>
      <c r="H433" s="73">
        <f t="shared" si="34"/>
        <v>0</v>
      </c>
      <c r="I433" s="72"/>
    </row>
    <row r="434" spans="1:9" ht="15.75" x14ac:dyDescent="0.3">
      <c r="A434" s="93">
        <v>2</v>
      </c>
      <c r="B434" s="93">
        <v>2</v>
      </c>
      <c r="C434" s="93">
        <v>21</v>
      </c>
      <c r="D434" s="93">
        <v>2</v>
      </c>
      <c r="E434" s="103" t="s">
        <v>12</v>
      </c>
      <c r="F434" s="137">
        <f>'Lamp I'!G435</f>
        <v>27308000</v>
      </c>
      <c r="G434" s="68">
        <f t="shared" si="32"/>
        <v>27308000</v>
      </c>
      <c r="H434" s="73">
        <f t="shared" si="34"/>
        <v>0</v>
      </c>
      <c r="I434" s="72"/>
    </row>
    <row r="435" spans="1:9" ht="15.75" x14ac:dyDescent="0.3">
      <c r="A435" s="93"/>
      <c r="B435" s="93"/>
      <c r="C435" s="93"/>
      <c r="D435" s="93"/>
      <c r="E435" s="103" t="s">
        <v>157</v>
      </c>
      <c r="F435" s="137">
        <f>'Lamp I'!G436</f>
        <v>0</v>
      </c>
      <c r="G435" s="68">
        <f t="shared" si="32"/>
        <v>0</v>
      </c>
      <c r="H435" s="73">
        <f t="shared" si="34"/>
        <v>0</v>
      </c>
      <c r="I435" s="72"/>
    </row>
    <row r="436" spans="1:9" ht="15.75" x14ac:dyDescent="0.3">
      <c r="A436" s="93"/>
      <c r="B436" s="93"/>
      <c r="C436" s="93"/>
      <c r="D436" s="93"/>
      <c r="E436" s="103" t="s">
        <v>158</v>
      </c>
      <c r="F436" s="137">
        <f>'Lamp I'!G437</f>
        <v>0</v>
      </c>
      <c r="G436" s="68">
        <f t="shared" si="32"/>
        <v>0</v>
      </c>
      <c r="H436" s="73">
        <f t="shared" si="34"/>
        <v>0</v>
      </c>
      <c r="I436" s="72"/>
    </row>
    <row r="437" spans="1:9" ht="15.75" x14ac:dyDescent="0.3">
      <c r="A437" s="93"/>
      <c r="B437" s="93"/>
      <c r="C437" s="93"/>
      <c r="D437" s="93"/>
      <c r="E437" s="103" t="s">
        <v>167</v>
      </c>
      <c r="F437" s="137">
        <f>'Lamp I'!G438</f>
        <v>0</v>
      </c>
      <c r="G437" s="68">
        <f t="shared" si="32"/>
        <v>0</v>
      </c>
      <c r="H437" s="73">
        <f t="shared" si="34"/>
        <v>0</v>
      </c>
      <c r="I437" s="72"/>
    </row>
    <row r="438" spans="1:9" ht="15.75" x14ac:dyDescent="0.3">
      <c r="A438" s="93"/>
      <c r="B438" s="93"/>
      <c r="C438" s="93"/>
      <c r="D438" s="93"/>
      <c r="E438" s="103" t="s">
        <v>168</v>
      </c>
      <c r="F438" s="137">
        <f>'Lamp I'!G439</f>
        <v>0</v>
      </c>
      <c r="G438" s="68">
        <f t="shared" si="32"/>
        <v>0</v>
      </c>
      <c r="H438" s="73"/>
      <c r="I438" s="72"/>
    </row>
    <row r="439" spans="1:9" ht="30.75" customHeight="1" x14ac:dyDescent="0.3">
      <c r="A439" s="93"/>
      <c r="B439" s="93"/>
      <c r="C439" s="93"/>
      <c r="D439" s="93"/>
      <c r="E439" s="103" t="s">
        <v>168</v>
      </c>
      <c r="F439" s="137">
        <f>'Lamp I'!G440</f>
        <v>1550000</v>
      </c>
      <c r="G439" s="68">
        <f t="shared" si="32"/>
        <v>1550000</v>
      </c>
      <c r="H439" s="75">
        <f t="shared" ref="H439:H445" si="35">G439-F439</f>
        <v>0</v>
      </c>
      <c r="I439" s="76"/>
    </row>
    <row r="440" spans="1:9" ht="15.75" x14ac:dyDescent="0.3">
      <c r="A440" s="93"/>
      <c r="B440" s="93"/>
      <c r="C440" s="93"/>
      <c r="D440" s="93"/>
      <c r="E440" s="103" t="s">
        <v>169</v>
      </c>
      <c r="F440" s="137">
        <f>'Lamp I'!G441</f>
        <v>3190000</v>
      </c>
      <c r="G440" s="68">
        <f t="shared" si="32"/>
        <v>3190000</v>
      </c>
      <c r="H440" s="73">
        <f t="shared" si="35"/>
        <v>0</v>
      </c>
      <c r="I440" s="72"/>
    </row>
    <row r="441" spans="1:9" ht="15.75" x14ac:dyDescent="0.3">
      <c r="A441" s="93"/>
      <c r="B441" s="93"/>
      <c r="C441" s="93"/>
      <c r="D441" s="93"/>
      <c r="E441" s="103" t="s">
        <v>169</v>
      </c>
      <c r="F441" s="137">
        <f>'Lamp I'!G442</f>
        <v>758000</v>
      </c>
      <c r="G441" s="68">
        <f t="shared" si="32"/>
        <v>758000</v>
      </c>
      <c r="H441" s="73">
        <f t="shared" si="35"/>
        <v>0</v>
      </c>
      <c r="I441" s="72"/>
    </row>
    <row r="442" spans="1:9" ht="15.75" x14ac:dyDescent="0.3">
      <c r="A442" s="93"/>
      <c r="B442" s="93"/>
      <c r="C442" s="93"/>
      <c r="D442" s="93"/>
      <c r="E442" s="103" t="s">
        <v>170</v>
      </c>
      <c r="F442" s="137">
        <f>'Lamp I'!G443</f>
        <v>2514000</v>
      </c>
      <c r="G442" s="68">
        <f t="shared" si="32"/>
        <v>2514000</v>
      </c>
      <c r="H442" s="73">
        <f t="shared" si="35"/>
        <v>0</v>
      </c>
      <c r="I442" s="72"/>
    </row>
    <row r="443" spans="1:9" ht="15.75" x14ac:dyDescent="0.3">
      <c r="A443" s="93"/>
      <c r="B443" s="93"/>
      <c r="C443" s="93"/>
      <c r="D443" s="93"/>
      <c r="E443" s="103" t="s">
        <v>170</v>
      </c>
      <c r="F443" s="137">
        <f>'Lamp I'!G444</f>
        <v>0</v>
      </c>
      <c r="G443" s="68">
        <f t="shared" si="32"/>
        <v>0</v>
      </c>
      <c r="H443" s="73">
        <f t="shared" si="35"/>
        <v>0</v>
      </c>
      <c r="I443" s="72"/>
    </row>
    <row r="444" spans="1:9" ht="15.75" x14ac:dyDescent="0.3">
      <c r="A444" s="93">
        <v>2</v>
      </c>
      <c r="B444" s="93">
        <v>2</v>
      </c>
      <c r="C444" s="93">
        <v>21</v>
      </c>
      <c r="D444" s="93">
        <v>3</v>
      </c>
      <c r="E444" s="101" t="s">
        <v>13</v>
      </c>
      <c r="F444" s="137">
        <f>'Lamp I'!G445</f>
        <v>520000</v>
      </c>
      <c r="G444" s="68">
        <f t="shared" si="32"/>
        <v>520000</v>
      </c>
      <c r="H444" s="73">
        <f t="shared" si="35"/>
        <v>0</v>
      </c>
      <c r="I444" s="72"/>
    </row>
    <row r="445" spans="1:9" ht="15.75" x14ac:dyDescent="0.3">
      <c r="A445" s="93"/>
      <c r="B445" s="93"/>
      <c r="C445" s="93"/>
      <c r="D445" s="93"/>
      <c r="E445" s="103" t="s">
        <v>171</v>
      </c>
      <c r="F445" s="137">
        <f>'Lamp I'!G446</f>
        <v>0</v>
      </c>
      <c r="G445" s="68">
        <f t="shared" si="32"/>
        <v>0</v>
      </c>
      <c r="H445" s="73">
        <f t="shared" si="35"/>
        <v>0</v>
      </c>
      <c r="I445" s="72"/>
    </row>
    <row r="446" spans="1:9" ht="15.75" x14ac:dyDescent="0.3">
      <c r="A446" s="93"/>
      <c r="B446" s="93"/>
      <c r="C446" s="93"/>
      <c r="D446" s="93"/>
      <c r="E446" s="103" t="s">
        <v>172</v>
      </c>
      <c r="F446" s="137">
        <f>'Lamp I'!G447</f>
        <v>3267000</v>
      </c>
      <c r="G446" s="68">
        <f t="shared" si="32"/>
        <v>3267000</v>
      </c>
      <c r="H446" s="73"/>
      <c r="I446" s="72"/>
    </row>
    <row r="447" spans="1:9" ht="15.75" x14ac:dyDescent="0.3">
      <c r="A447" s="93"/>
      <c r="B447" s="93"/>
      <c r="C447" s="93"/>
      <c r="D447" s="93"/>
      <c r="E447" s="103" t="s">
        <v>288</v>
      </c>
      <c r="F447" s="137">
        <f>'Lamp I'!G448</f>
        <v>5985000</v>
      </c>
      <c r="G447" s="68">
        <f t="shared" si="32"/>
        <v>5985000</v>
      </c>
      <c r="H447" s="73">
        <f t="shared" ref="H447:H453" si="36">G447-F447</f>
        <v>0</v>
      </c>
      <c r="I447" s="72"/>
    </row>
    <row r="448" spans="1:9" ht="15.75" x14ac:dyDescent="0.3">
      <c r="A448" s="93"/>
      <c r="B448" s="93"/>
      <c r="C448" s="93"/>
      <c r="D448" s="93"/>
      <c r="E448" s="103" t="s">
        <v>173</v>
      </c>
      <c r="F448" s="137">
        <f>'Lamp I'!G449</f>
        <v>5168000</v>
      </c>
      <c r="G448" s="68">
        <f t="shared" si="32"/>
        <v>5168000</v>
      </c>
      <c r="H448" s="73">
        <f t="shared" si="36"/>
        <v>0</v>
      </c>
      <c r="I448" s="72"/>
    </row>
    <row r="449" spans="1:9" ht="15.75" x14ac:dyDescent="0.3">
      <c r="A449" s="93"/>
      <c r="B449" s="93"/>
      <c r="C449" s="93"/>
      <c r="D449" s="93"/>
      <c r="E449" s="103" t="s">
        <v>298</v>
      </c>
      <c r="F449" s="137">
        <f>'Lamp I'!G450</f>
        <v>936000</v>
      </c>
      <c r="G449" s="68">
        <f t="shared" si="32"/>
        <v>936000</v>
      </c>
      <c r="H449" s="73">
        <f t="shared" si="36"/>
        <v>0</v>
      </c>
      <c r="I449" s="72"/>
    </row>
    <row r="450" spans="1:9" ht="15.75" x14ac:dyDescent="0.3">
      <c r="A450" s="93"/>
      <c r="B450" s="93"/>
      <c r="C450" s="93"/>
      <c r="D450" s="93"/>
      <c r="E450" s="103"/>
      <c r="F450" s="137">
        <f>'Lamp I'!G451</f>
        <v>3420000</v>
      </c>
      <c r="G450" s="68">
        <f t="shared" si="32"/>
        <v>3420000</v>
      </c>
      <c r="H450" s="73">
        <f t="shared" si="36"/>
        <v>0</v>
      </c>
      <c r="I450" s="72"/>
    </row>
    <row r="451" spans="1:9" ht="15.75" x14ac:dyDescent="0.3">
      <c r="A451" s="96">
        <v>2</v>
      </c>
      <c r="B451" s="96">
        <v>3</v>
      </c>
      <c r="C451" s="96"/>
      <c r="D451" s="96"/>
      <c r="E451" s="104" t="s">
        <v>317</v>
      </c>
      <c r="F451" s="137">
        <f>'Lamp I'!G452</f>
        <v>0</v>
      </c>
      <c r="G451" s="68">
        <f t="shared" si="32"/>
        <v>0</v>
      </c>
      <c r="H451" s="73">
        <f t="shared" si="36"/>
        <v>0</v>
      </c>
      <c r="I451" s="72"/>
    </row>
    <row r="452" spans="1:9" ht="15.75" x14ac:dyDescent="0.3">
      <c r="A452" s="93">
        <v>2</v>
      </c>
      <c r="B452" s="93">
        <v>3</v>
      </c>
      <c r="C452" s="93">
        <v>2</v>
      </c>
      <c r="D452" s="93"/>
      <c r="E452" s="101">
        <f>[1]MASTER!A66</f>
        <v>0</v>
      </c>
      <c r="F452" s="137">
        <f>'Lamp I'!G453</f>
        <v>3609000</v>
      </c>
      <c r="G452" s="68">
        <f t="shared" si="32"/>
        <v>3609000</v>
      </c>
      <c r="H452" s="73">
        <f t="shared" si="36"/>
        <v>0</v>
      </c>
      <c r="I452" s="72"/>
    </row>
    <row r="453" spans="1:9" ht="15.75" x14ac:dyDescent="0.3">
      <c r="A453" s="93">
        <v>2</v>
      </c>
      <c r="B453" s="93">
        <v>3</v>
      </c>
      <c r="C453" s="93">
        <v>2</v>
      </c>
      <c r="D453" s="93">
        <v>2</v>
      </c>
      <c r="E453" s="101" t="s">
        <v>178</v>
      </c>
      <c r="F453" s="137">
        <f>'Lamp I'!G454</f>
        <v>850000</v>
      </c>
      <c r="G453" s="68">
        <f t="shared" si="32"/>
        <v>850000</v>
      </c>
      <c r="H453" s="73">
        <f t="shared" si="36"/>
        <v>0</v>
      </c>
      <c r="I453" s="72"/>
    </row>
    <row r="454" spans="1:9" ht="15.75" x14ac:dyDescent="0.3">
      <c r="A454" s="93"/>
      <c r="B454" s="93"/>
      <c r="C454" s="93"/>
      <c r="D454" s="93"/>
      <c r="E454" s="103" t="s">
        <v>179</v>
      </c>
      <c r="F454" s="137">
        <f>'Lamp I'!G455</f>
        <v>0</v>
      </c>
      <c r="G454" s="68">
        <f t="shared" si="32"/>
        <v>0</v>
      </c>
      <c r="H454" s="73"/>
      <c r="I454" s="72"/>
    </row>
    <row r="455" spans="1:9" ht="15.75" x14ac:dyDescent="0.3">
      <c r="A455" s="93"/>
      <c r="B455" s="93"/>
      <c r="C455" s="93"/>
      <c r="D455" s="93"/>
      <c r="E455" s="103" t="s">
        <v>150</v>
      </c>
      <c r="F455" s="137">
        <f>'Lamp I'!G456</f>
        <v>600000</v>
      </c>
      <c r="G455" s="68">
        <f t="shared" si="32"/>
        <v>600000</v>
      </c>
      <c r="H455" s="73">
        <f t="shared" ref="H455:H467" si="37">G455-F455</f>
        <v>0</v>
      </c>
      <c r="I455" s="72"/>
    </row>
    <row r="456" spans="1:9" ht="15.75" x14ac:dyDescent="0.3">
      <c r="A456" s="93"/>
      <c r="B456" s="93"/>
      <c r="C456" s="93"/>
      <c r="D456" s="93"/>
      <c r="E456" s="103" t="s">
        <v>157</v>
      </c>
      <c r="F456" s="137">
        <f>'Lamp I'!G457</f>
        <v>210000</v>
      </c>
      <c r="G456" s="68">
        <f t="shared" si="32"/>
        <v>210000</v>
      </c>
      <c r="H456" s="73">
        <f t="shared" si="37"/>
        <v>0</v>
      </c>
      <c r="I456" s="72"/>
    </row>
    <row r="457" spans="1:9" ht="15.75" x14ac:dyDescent="0.3">
      <c r="A457" s="93"/>
      <c r="B457" s="93"/>
      <c r="C457" s="93"/>
      <c r="D457" s="93"/>
      <c r="E457" s="101" t="s">
        <v>294</v>
      </c>
      <c r="F457" s="137">
        <f>'Lamp I'!G458</f>
        <v>40000</v>
      </c>
      <c r="G457" s="68">
        <f t="shared" si="32"/>
        <v>40000</v>
      </c>
      <c r="H457" s="73">
        <f t="shared" si="37"/>
        <v>0</v>
      </c>
      <c r="I457" s="72"/>
    </row>
    <row r="458" spans="1:9" ht="15.75" x14ac:dyDescent="0.3">
      <c r="A458" s="93">
        <v>2</v>
      </c>
      <c r="B458" s="93">
        <v>3</v>
      </c>
      <c r="C458" s="93">
        <v>3</v>
      </c>
      <c r="D458" s="93"/>
      <c r="E458" s="103" t="str">
        <f>[1]MASTER!A67</f>
        <v>3.PEMBINAAN MASYARAKAT</v>
      </c>
      <c r="F458" s="137">
        <f>'Lamp I'!G459</f>
        <v>0</v>
      </c>
      <c r="G458" s="68">
        <f t="shared" si="32"/>
        <v>0</v>
      </c>
      <c r="H458" s="73">
        <f t="shared" si="37"/>
        <v>0</v>
      </c>
      <c r="I458" s="72"/>
    </row>
    <row r="459" spans="1:9" ht="15.75" x14ac:dyDescent="0.3">
      <c r="A459" s="93">
        <v>2</v>
      </c>
      <c r="B459" s="93">
        <v>3</v>
      </c>
      <c r="C459" s="93">
        <v>3</v>
      </c>
      <c r="D459" s="93">
        <v>2</v>
      </c>
      <c r="E459" s="103" t="s">
        <v>12</v>
      </c>
      <c r="F459" s="137">
        <f>'Lamp I'!G460</f>
        <v>2759000</v>
      </c>
      <c r="G459" s="68">
        <f t="shared" si="32"/>
        <v>2759000</v>
      </c>
      <c r="H459" s="73">
        <f t="shared" si="37"/>
        <v>0</v>
      </c>
      <c r="I459" s="72"/>
    </row>
    <row r="460" spans="1:9" ht="15.75" x14ac:dyDescent="0.3">
      <c r="A460" s="93"/>
      <c r="B460" s="93"/>
      <c r="C460" s="93"/>
      <c r="D460" s="93"/>
      <c r="E460" s="103" t="s">
        <v>318</v>
      </c>
      <c r="F460" s="137">
        <f>'Lamp I'!G461</f>
        <v>0</v>
      </c>
      <c r="G460" s="68">
        <f t="shared" si="32"/>
        <v>0</v>
      </c>
      <c r="H460" s="73">
        <f t="shared" si="37"/>
        <v>0</v>
      </c>
      <c r="I460" s="72"/>
    </row>
    <row r="461" spans="1:9" ht="15.75" x14ac:dyDescent="0.3">
      <c r="A461" s="93"/>
      <c r="B461" s="93"/>
      <c r="C461" s="93"/>
      <c r="D461" s="93"/>
      <c r="E461" s="103" t="s">
        <v>158</v>
      </c>
      <c r="F461" s="137">
        <f>'Lamp I'!G462</f>
        <v>2650000</v>
      </c>
      <c r="G461" s="68">
        <f t="shared" si="32"/>
        <v>2650000</v>
      </c>
      <c r="H461" s="73">
        <f t="shared" si="37"/>
        <v>0</v>
      </c>
      <c r="I461" s="72"/>
    </row>
    <row r="462" spans="1:9" ht="15.75" x14ac:dyDescent="0.3">
      <c r="A462" s="93"/>
      <c r="B462" s="93"/>
      <c r="C462" s="93"/>
      <c r="D462" s="93"/>
      <c r="E462" s="103" t="s">
        <v>157</v>
      </c>
      <c r="F462" s="137">
        <f>'Lamp I'!G463</f>
        <v>50000</v>
      </c>
      <c r="G462" s="68">
        <f t="shared" si="32"/>
        <v>50000</v>
      </c>
      <c r="H462" s="73">
        <f t="shared" si="37"/>
        <v>0</v>
      </c>
      <c r="I462" s="72"/>
    </row>
    <row r="463" spans="1:9" ht="15.75" x14ac:dyDescent="0.3">
      <c r="A463" s="93"/>
      <c r="B463" s="93"/>
      <c r="C463" s="93"/>
      <c r="D463" s="93"/>
      <c r="E463" s="103"/>
      <c r="F463" s="137">
        <f>'Lamp I'!G464</f>
        <v>59000</v>
      </c>
      <c r="G463" s="68">
        <f t="shared" si="32"/>
        <v>59000</v>
      </c>
      <c r="H463" s="73">
        <f t="shared" si="37"/>
        <v>0</v>
      </c>
      <c r="I463" s="72"/>
    </row>
    <row r="464" spans="1:9" ht="15.75" x14ac:dyDescent="0.3">
      <c r="A464" s="96">
        <v>2</v>
      </c>
      <c r="B464" s="96">
        <v>4</v>
      </c>
      <c r="C464" s="93"/>
      <c r="D464" s="93"/>
      <c r="E464" s="104" t="s">
        <v>319</v>
      </c>
      <c r="F464" s="137">
        <f>'Lamp I'!G465</f>
        <v>0</v>
      </c>
      <c r="G464" s="68">
        <f t="shared" ref="G464:G527" si="38">F464</f>
        <v>0</v>
      </c>
      <c r="H464" s="73">
        <f t="shared" si="37"/>
        <v>0</v>
      </c>
      <c r="I464" s="72"/>
    </row>
    <row r="465" spans="1:9" ht="15.75" x14ac:dyDescent="0.3">
      <c r="A465" s="93">
        <v>2</v>
      </c>
      <c r="B465" s="93">
        <v>4</v>
      </c>
      <c r="C465" s="93">
        <v>1</v>
      </c>
      <c r="D465" s="93"/>
      <c r="E465" s="108">
        <f>[1]MASTER!A70</f>
        <v>0</v>
      </c>
      <c r="F465" s="137">
        <f>'Lamp I'!G466</f>
        <v>153710000</v>
      </c>
      <c r="G465" s="68">
        <f t="shared" si="38"/>
        <v>153710000</v>
      </c>
      <c r="H465" s="73">
        <f t="shared" si="37"/>
        <v>0</v>
      </c>
      <c r="I465" s="72"/>
    </row>
    <row r="466" spans="1:9" ht="15.75" x14ac:dyDescent="0.3">
      <c r="A466" s="93">
        <v>2</v>
      </c>
      <c r="B466" s="93">
        <v>4</v>
      </c>
      <c r="C466" s="93">
        <v>1</v>
      </c>
      <c r="D466" s="93">
        <v>2</v>
      </c>
      <c r="E466" s="103" t="s">
        <v>12</v>
      </c>
      <c r="F466" s="137">
        <f>'Lamp I'!G467</f>
        <v>30000000</v>
      </c>
      <c r="G466" s="68">
        <f t="shared" si="38"/>
        <v>30000000</v>
      </c>
      <c r="H466" s="73">
        <f t="shared" si="37"/>
        <v>0</v>
      </c>
      <c r="I466" s="72"/>
    </row>
    <row r="467" spans="1:9" ht="15.75" x14ac:dyDescent="0.3">
      <c r="A467" s="93"/>
      <c r="B467" s="93"/>
      <c r="C467" s="93"/>
      <c r="D467" s="93"/>
      <c r="E467" s="103" t="s">
        <v>320</v>
      </c>
      <c r="F467" s="137">
        <f>'Lamp I'!G468</f>
        <v>0</v>
      </c>
      <c r="G467" s="68">
        <f t="shared" si="38"/>
        <v>0</v>
      </c>
      <c r="H467" s="73">
        <f t="shared" si="37"/>
        <v>0</v>
      </c>
      <c r="I467" s="72"/>
    </row>
    <row r="468" spans="1:9" ht="15.75" x14ac:dyDescent="0.3">
      <c r="A468" s="93"/>
      <c r="B468" s="93"/>
      <c r="C468" s="93"/>
      <c r="D468" s="93"/>
      <c r="E468" s="103" t="s">
        <v>321</v>
      </c>
      <c r="F468" s="137">
        <f>'Lamp I'!G469</f>
        <v>15000000</v>
      </c>
      <c r="G468" s="68">
        <f t="shared" si="38"/>
        <v>15000000</v>
      </c>
      <c r="H468" s="73"/>
      <c r="I468" s="72"/>
    </row>
    <row r="469" spans="1:9" ht="30" customHeight="1" x14ac:dyDescent="0.3">
      <c r="A469" s="93"/>
      <c r="B469" s="93"/>
      <c r="C469" s="93"/>
      <c r="D469" s="93"/>
      <c r="E469" s="103" t="s">
        <v>322</v>
      </c>
      <c r="F469" s="137">
        <f>'Lamp I'!G470</f>
        <v>13500000</v>
      </c>
      <c r="G469" s="68">
        <f t="shared" si="38"/>
        <v>13500000</v>
      </c>
      <c r="H469" s="73">
        <f t="shared" ref="H469:H475" si="39">G469-F469</f>
        <v>0</v>
      </c>
      <c r="I469" s="72"/>
    </row>
    <row r="470" spans="1:9" ht="15.75" x14ac:dyDescent="0.3">
      <c r="A470" s="93"/>
      <c r="B470" s="93"/>
      <c r="C470" s="93"/>
      <c r="D470" s="93"/>
      <c r="E470" s="103" t="s">
        <v>150</v>
      </c>
      <c r="F470" s="137">
        <f>'Lamp I'!G471</f>
        <v>900000</v>
      </c>
      <c r="G470" s="68">
        <f t="shared" si="38"/>
        <v>900000</v>
      </c>
      <c r="H470" s="73">
        <f t="shared" si="39"/>
        <v>0</v>
      </c>
      <c r="I470" s="72"/>
    </row>
    <row r="471" spans="1:9" ht="15.75" x14ac:dyDescent="0.3">
      <c r="A471" s="93"/>
      <c r="B471" s="93"/>
      <c r="C471" s="93"/>
      <c r="D471" s="93"/>
      <c r="E471" s="103" t="s">
        <v>157</v>
      </c>
      <c r="F471" s="137">
        <f>'Lamp I'!G472</f>
        <v>300000</v>
      </c>
      <c r="G471" s="68">
        <f t="shared" si="38"/>
        <v>300000</v>
      </c>
      <c r="H471" s="73">
        <f t="shared" si="39"/>
        <v>0</v>
      </c>
      <c r="I471" s="72"/>
    </row>
    <row r="472" spans="1:9" ht="15.75" x14ac:dyDescent="0.3">
      <c r="A472" s="93"/>
      <c r="B472" s="93"/>
      <c r="C472" s="93"/>
      <c r="D472" s="93"/>
      <c r="E472" s="103" t="s">
        <v>323</v>
      </c>
      <c r="F472" s="137">
        <f>'Lamp I'!G473</f>
        <v>300000</v>
      </c>
      <c r="G472" s="68">
        <f t="shared" si="38"/>
        <v>300000</v>
      </c>
      <c r="H472" s="73">
        <f t="shared" si="39"/>
        <v>0</v>
      </c>
      <c r="I472" s="72"/>
    </row>
    <row r="473" spans="1:9" ht="15.75" x14ac:dyDescent="0.3">
      <c r="A473" s="93">
        <v>2</v>
      </c>
      <c r="B473" s="93">
        <v>4</v>
      </c>
      <c r="C473" s="93">
        <v>1</v>
      </c>
      <c r="D473" s="93">
        <v>3</v>
      </c>
      <c r="E473" s="103" t="s">
        <v>13</v>
      </c>
      <c r="F473" s="137">
        <f>'Lamp I'!G474</f>
        <v>6000000</v>
      </c>
      <c r="G473" s="68">
        <f t="shared" si="38"/>
        <v>6000000</v>
      </c>
      <c r="H473" s="73">
        <f t="shared" si="39"/>
        <v>0</v>
      </c>
      <c r="I473" s="72"/>
    </row>
    <row r="474" spans="1:9" ht="15.75" x14ac:dyDescent="0.3">
      <c r="A474" s="93"/>
      <c r="B474" s="93"/>
      <c r="C474" s="93"/>
      <c r="D474" s="93"/>
      <c r="E474" s="103"/>
      <c r="F474" s="137">
        <f>'Lamp I'!G475</f>
        <v>0</v>
      </c>
      <c r="G474" s="68">
        <f t="shared" si="38"/>
        <v>0</v>
      </c>
      <c r="H474" s="73">
        <f t="shared" si="39"/>
        <v>0</v>
      </c>
      <c r="I474" s="72"/>
    </row>
    <row r="475" spans="1:9" ht="15.75" x14ac:dyDescent="0.3">
      <c r="A475" s="93">
        <v>2</v>
      </c>
      <c r="B475" s="93">
        <v>4</v>
      </c>
      <c r="C475" s="93">
        <v>2</v>
      </c>
      <c r="D475" s="93"/>
      <c r="E475" s="108" t="str">
        <f>[1]MASTER!A71</f>
        <v>4.PEMBERDAYAAN MASYARAKAT</v>
      </c>
      <c r="F475" s="137">
        <f>'Lamp I'!G476</f>
        <v>0</v>
      </c>
      <c r="G475" s="68">
        <f t="shared" si="38"/>
        <v>0</v>
      </c>
      <c r="H475" s="73">
        <f t="shared" si="39"/>
        <v>0</v>
      </c>
      <c r="I475" s="72"/>
    </row>
    <row r="476" spans="1:9" ht="15.75" x14ac:dyDescent="0.3">
      <c r="A476" s="93">
        <v>2</v>
      </c>
      <c r="B476" s="93">
        <v>4</v>
      </c>
      <c r="C476" s="93">
        <v>2</v>
      </c>
      <c r="D476" s="93">
        <v>2</v>
      </c>
      <c r="E476" s="103" t="s">
        <v>12</v>
      </c>
      <c r="F476" s="137">
        <f>'Lamp I'!G477</f>
        <v>5000000</v>
      </c>
      <c r="G476" s="68">
        <f t="shared" si="38"/>
        <v>5000000</v>
      </c>
      <c r="H476" s="73"/>
      <c r="I476" s="72"/>
    </row>
    <row r="477" spans="1:9" ht="15.75" x14ac:dyDescent="0.3">
      <c r="A477" s="93"/>
      <c r="B477" s="93"/>
      <c r="C477" s="93"/>
      <c r="D477" s="93"/>
      <c r="E477" s="103" t="s">
        <v>179</v>
      </c>
      <c r="F477" s="137">
        <f>'Lamp I'!G478</f>
        <v>0</v>
      </c>
      <c r="G477" s="68">
        <f t="shared" si="38"/>
        <v>0</v>
      </c>
      <c r="H477" s="73">
        <f>F477-G477</f>
        <v>0</v>
      </c>
      <c r="I477" s="72"/>
    </row>
    <row r="478" spans="1:9" ht="30" customHeight="1" x14ac:dyDescent="0.3">
      <c r="A478" s="93"/>
      <c r="B478" s="93"/>
      <c r="C478" s="93"/>
      <c r="D478" s="93"/>
      <c r="E478" s="103" t="s">
        <v>151</v>
      </c>
      <c r="F478" s="137">
        <f>'Lamp I'!G479</f>
        <v>4000000</v>
      </c>
      <c r="G478" s="68">
        <f t="shared" si="38"/>
        <v>4000000</v>
      </c>
      <c r="H478" s="73">
        <f t="shared" ref="H478:H484" si="40">G478-F478</f>
        <v>0</v>
      </c>
      <c r="I478" s="72"/>
    </row>
    <row r="479" spans="1:9" ht="15.75" x14ac:dyDescent="0.3">
      <c r="A479" s="93"/>
      <c r="B479" s="93"/>
      <c r="C479" s="93"/>
      <c r="D479" s="93"/>
      <c r="E479" s="103" t="s">
        <v>150</v>
      </c>
      <c r="F479" s="137">
        <f>'Lamp I'!G480</f>
        <v>500000</v>
      </c>
      <c r="G479" s="68">
        <f t="shared" si="38"/>
        <v>500000</v>
      </c>
      <c r="H479" s="73">
        <f t="shared" si="40"/>
        <v>0</v>
      </c>
      <c r="I479" s="72"/>
    </row>
    <row r="480" spans="1:9" ht="15.75" x14ac:dyDescent="0.3">
      <c r="A480" s="93"/>
      <c r="B480" s="93"/>
      <c r="C480" s="93"/>
      <c r="D480" s="93"/>
      <c r="E480" s="103" t="s">
        <v>157</v>
      </c>
      <c r="F480" s="137">
        <f>'Lamp I'!G481</f>
        <v>400000</v>
      </c>
      <c r="G480" s="68">
        <f t="shared" si="38"/>
        <v>400000</v>
      </c>
      <c r="H480" s="73">
        <f t="shared" si="40"/>
        <v>0</v>
      </c>
      <c r="I480" s="72"/>
    </row>
    <row r="481" spans="1:9" ht="15.75" x14ac:dyDescent="0.3">
      <c r="A481" s="93"/>
      <c r="B481" s="93"/>
      <c r="C481" s="93"/>
      <c r="D481" s="93"/>
      <c r="E481" s="103"/>
      <c r="F481" s="137">
        <f>'Lamp I'!G482</f>
        <v>100000</v>
      </c>
      <c r="G481" s="68">
        <f t="shared" si="38"/>
        <v>100000</v>
      </c>
      <c r="H481" s="73">
        <f t="shared" si="40"/>
        <v>0</v>
      </c>
      <c r="I481" s="72"/>
    </row>
    <row r="482" spans="1:9" ht="15.75" x14ac:dyDescent="0.3">
      <c r="A482" s="93">
        <v>2</v>
      </c>
      <c r="B482" s="93">
        <v>4</v>
      </c>
      <c r="C482" s="93">
        <v>3</v>
      </c>
      <c r="D482" s="93"/>
      <c r="E482" s="106" t="str">
        <f>[1]MASTER!A72</f>
        <v>Peningkatan Kapasitas POSYANDU</v>
      </c>
      <c r="F482" s="137">
        <f>'Lamp I'!G483</f>
        <v>0</v>
      </c>
      <c r="G482" s="68">
        <f t="shared" si="38"/>
        <v>0</v>
      </c>
      <c r="H482" s="73">
        <f t="shared" si="40"/>
        <v>0</v>
      </c>
      <c r="I482" s="72"/>
    </row>
    <row r="483" spans="1:9" ht="15.75" x14ac:dyDescent="0.3">
      <c r="A483" s="93">
        <v>2</v>
      </c>
      <c r="B483" s="93">
        <v>4</v>
      </c>
      <c r="C483" s="93">
        <v>3</v>
      </c>
      <c r="D483" s="93">
        <v>2</v>
      </c>
      <c r="E483" s="101" t="s">
        <v>12</v>
      </c>
      <c r="F483" s="137">
        <f>'Lamp I'!G484</f>
        <v>21500000</v>
      </c>
      <c r="G483" s="68">
        <f t="shared" si="38"/>
        <v>21500000</v>
      </c>
      <c r="H483" s="73">
        <f t="shared" si="40"/>
        <v>0</v>
      </c>
      <c r="I483" s="72"/>
    </row>
    <row r="484" spans="1:9" ht="15.75" x14ac:dyDescent="0.3">
      <c r="A484" s="93"/>
      <c r="B484" s="93"/>
      <c r="C484" s="93"/>
      <c r="D484" s="93"/>
      <c r="E484" s="103" t="s">
        <v>324</v>
      </c>
      <c r="F484" s="137">
        <f>'Lamp I'!G485</f>
        <v>0</v>
      </c>
      <c r="G484" s="68">
        <f t="shared" si="38"/>
        <v>0</v>
      </c>
      <c r="H484" s="73">
        <f t="shared" si="40"/>
        <v>0</v>
      </c>
      <c r="I484" s="72"/>
    </row>
    <row r="485" spans="1:9" ht="15.75" x14ac:dyDescent="0.3">
      <c r="A485" s="93"/>
      <c r="B485" s="93"/>
      <c r="C485" s="93"/>
      <c r="D485" s="93"/>
      <c r="E485" s="103" t="s">
        <v>325</v>
      </c>
      <c r="F485" s="137">
        <f>'Lamp I'!G486</f>
        <v>1500000</v>
      </c>
      <c r="G485" s="68">
        <f t="shared" si="38"/>
        <v>1500000</v>
      </c>
      <c r="H485" s="73"/>
      <c r="I485" s="72"/>
    </row>
    <row r="486" spans="1:9" ht="15.75" x14ac:dyDescent="0.3">
      <c r="A486" s="93"/>
      <c r="B486" s="93"/>
      <c r="C486" s="93"/>
      <c r="D486" s="93"/>
      <c r="E486" s="103" t="s">
        <v>326</v>
      </c>
      <c r="F486" s="137">
        <f>'Lamp I'!G487</f>
        <v>3000000</v>
      </c>
      <c r="G486" s="68">
        <f t="shared" si="38"/>
        <v>3000000</v>
      </c>
      <c r="H486" s="73">
        <f t="shared" ref="H486:H493" si="41">G486-F486</f>
        <v>0</v>
      </c>
      <c r="I486" s="72"/>
    </row>
    <row r="487" spans="1:9" ht="15.75" x14ac:dyDescent="0.3">
      <c r="A487" s="93"/>
      <c r="B487" s="93"/>
      <c r="C487" s="93"/>
      <c r="D487" s="93"/>
      <c r="E487" s="103" t="s">
        <v>327</v>
      </c>
      <c r="F487" s="137">
        <f>'Lamp I'!G488</f>
        <v>3450000</v>
      </c>
      <c r="G487" s="68">
        <f t="shared" si="38"/>
        <v>3450000</v>
      </c>
      <c r="H487" s="73">
        <f t="shared" si="41"/>
        <v>0</v>
      </c>
      <c r="I487" s="72"/>
    </row>
    <row r="488" spans="1:9" ht="15.75" x14ac:dyDescent="0.3">
      <c r="A488" s="93"/>
      <c r="B488" s="93"/>
      <c r="C488" s="93"/>
      <c r="D488" s="93"/>
      <c r="E488" s="103" t="s">
        <v>328</v>
      </c>
      <c r="F488" s="137">
        <f>'Lamp I'!G489</f>
        <v>4000000</v>
      </c>
      <c r="G488" s="68">
        <f t="shared" si="38"/>
        <v>4000000</v>
      </c>
      <c r="H488" s="73">
        <f t="shared" si="41"/>
        <v>0</v>
      </c>
      <c r="I488" s="72"/>
    </row>
    <row r="489" spans="1:9" ht="15.75" x14ac:dyDescent="0.3">
      <c r="A489" s="93"/>
      <c r="B489" s="93"/>
      <c r="C489" s="93"/>
      <c r="D489" s="93"/>
      <c r="E489" s="103" t="s">
        <v>329</v>
      </c>
      <c r="F489" s="137">
        <f>'Lamp I'!G490</f>
        <v>1050000</v>
      </c>
      <c r="G489" s="68">
        <f t="shared" si="38"/>
        <v>1050000</v>
      </c>
      <c r="H489" s="73">
        <f t="shared" si="41"/>
        <v>0</v>
      </c>
      <c r="I489" s="72"/>
    </row>
    <row r="490" spans="1:9" ht="15.75" x14ac:dyDescent="0.3">
      <c r="A490" s="93">
        <v>2</v>
      </c>
      <c r="B490" s="93">
        <v>4</v>
      </c>
      <c r="C490" s="93">
        <v>3</v>
      </c>
      <c r="D490" s="93">
        <v>3</v>
      </c>
      <c r="E490" s="101" t="s">
        <v>13</v>
      </c>
      <c r="F490" s="137">
        <f>'Lamp I'!G491</f>
        <v>3500000</v>
      </c>
      <c r="G490" s="68">
        <f t="shared" si="38"/>
        <v>3500000</v>
      </c>
      <c r="H490" s="73">
        <f t="shared" si="41"/>
        <v>0</v>
      </c>
      <c r="I490" s="72"/>
    </row>
    <row r="491" spans="1:9" ht="15.75" x14ac:dyDescent="0.3">
      <c r="A491" s="93"/>
      <c r="B491" s="93"/>
      <c r="C491" s="93"/>
      <c r="D491" s="93"/>
      <c r="E491" s="103" t="s">
        <v>220</v>
      </c>
      <c r="F491" s="137">
        <f>'Lamp I'!G492</f>
        <v>0</v>
      </c>
      <c r="G491" s="68">
        <f t="shared" si="38"/>
        <v>0</v>
      </c>
      <c r="H491" s="73">
        <f t="shared" si="41"/>
        <v>0</v>
      </c>
      <c r="I491" s="72"/>
    </row>
    <row r="492" spans="1:9" ht="15.75" x14ac:dyDescent="0.3">
      <c r="A492" s="93"/>
      <c r="B492" s="93"/>
      <c r="C492" s="93"/>
      <c r="D492" s="93"/>
      <c r="E492" s="103"/>
      <c r="F492" s="137">
        <f>'Lamp I'!G493</f>
        <v>5000000</v>
      </c>
      <c r="G492" s="68">
        <f t="shared" si="38"/>
        <v>5000000</v>
      </c>
      <c r="H492" s="73">
        <f t="shared" si="41"/>
        <v>0</v>
      </c>
      <c r="I492" s="72"/>
    </row>
    <row r="493" spans="1:9" ht="15.75" x14ac:dyDescent="0.3">
      <c r="A493" s="93">
        <v>2</v>
      </c>
      <c r="B493" s="93">
        <v>4</v>
      </c>
      <c r="C493" s="93">
        <v>4</v>
      </c>
      <c r="D493" s="93"/>
      <c r="E493" s="108" t="str">
        <f>[1]MASTER!A73</f>
        <v>Peningkatan Kapasitas GAPOKTAN</v>
      </c>
      <c r="F493" s="137">
        <f>'Lamp I'!G494</f>
        <v>0</v>
      </c>
      <c r="G493" s="68">
        <f t="shared" si="38"/>
        <v>0</v>
      </c>
      <c r="H493" s="73">
        <f t="shared" si="41"/>
        <v>0</v>
      </c>
      <c r="I493" s="72"/>
    </row>
    <row r="494" spans="1:9" ht="15.75" x14ac:dyDescent="0.3">
      <c r="A494" s="93">
        <v>2</v>
      </c>
      <c r="B494" s="93">
        <v>4</v>
      </c>
      <c r="C494" s="93">
        <v>4</v>
      </c>
      <c r="D494" s="93">
        <v>2</v>
      </c>
      <c r="E494" s="101" t="s">
        <v>12</v>
      </c>
      <c r="F494" s="137">
        <f>'Lamp I'!G495</f>
        <v>20000000</v>
      </c>
      <c r="G494" s="68">
        <f t="shared" si="38"/>
        <v>20000000</v>
      </c>
      <c r="H494" s="73"/>
      <c r="I494" s="72"/>
    </row>
    <row r="495" spans="1:9" ht="15.75" x14ac:dyDescent="0.3">
      <c r="A495" s="93"/>
      <c r="B495" s="93"/>
      <c r="C495" s="93"/>
      <c r="D495" s="93"/>
      <c r="E495" s="103" t="s">
        <v>330</v>
      </c>
      <c r="F495" s="137">
        <f>'Lamp I'!G496</f>
        <v>0</v>
      </c>
      <c r="G495" s="68">
        <f t="shared" si="38"/>
        <v>0</v>
      </c>
      <c r="H495" s="73">
        <f>G495-F495</f>
        <v>0</v>
      </c>
      <c r="I495" s="72"/>
    </row>
    <row r="496" spans="1:9" ht="15.75" x14ac:dyDescent="0.3">
      <c r="A496" s="93"/>
      <c r="B496" s="93"/>
      <c r="C496" s="93"/>
      <c r="D496" s="93"/>
      <c r="E496" s="103" t="s">
        <v>151</v>
      </c>
      <c r="F496" s="137">
        <f>'Lamp I'!G497</f>
        <v>2000000</v>
      </c>
      <c r="G496" s="68">
        <f t="shared" si="38"/>
        <v>2000000</v>
      </c>
      <c r="H496" s="73">
        <f>G496-F496</f>
        <v>0</v>
      </c>
      <c r="I496" s="72"/>
    </row>
    <row r="497" spans="1:9" ht="15.75" x14ac:dyDescent="0.3">
      <c r="A497" s="93"/>
      <c r="B497" s="93"/>
      <c r="C497" s="93"/>
      <c r="D497" s="93"/>
      <c r="E497" s="108" t="s">
        <v>331</v>
      </c>
      <c r="F497" s="137">
        <f>'Lamp I'!G498</f>
        <v>3000000</v>
      </c>
      <c r="G497" s="68">
        <f t="shared" si="38"/>
        <v>3000000</v>
      </c>
      <c r="H497" s="73">
        <f>G497-F497</f>
        <v>0</v>
      </c>
      <c r="I497" s="72"/>
    </row>
    <row r="498" spans="1:9" ht="15.75" x14ac:dyDescent="0.3">
      <c r="A498" s="93"/>
      <c r="B498" s="93"/>
      <c r="C498" s="93"/>
      <c r="D498" s="93"/>
      <c r="E498" s="108" t="s">
        <v>332</v>
      </c>
      <c r="F498" s="137">
        <f>'Lamp I'!G499</f>
        <v>2500000</v>
      </c>
      <c r="G498" s="68">
        <f t="shared" si="38"/>
        <v>2500000</v>
      </c>
      <c r="H498" s="73">
        <f>G498-F498</f>
        <v>0</v>
      </c>
      <c r="I498" s="72"/>
    </row>
    <row r="499" spans="1:9" ht="15.75" x14ac:dyDescent="0.3">
      <c r="A499" s="93"/>
      <c r="B499" s="93"/>
      <c r="C499" s="93"/>
      <c r="D499" s="93"/>
      <c r="E499" s="103" t="s">
        <v>333</v>
      </c>
      <c r="F499" s="137">
        <f>'Lamp I'!G500</f>
        <v>10000000</v>
      </c>
      <c r="G499" s="68">
        <f t="shared" si="38"/>
        <v>10000000</v>
      </c>
      <c r="H499" s="73">
        <f>G499-F499</f>
        <v>0</v>
      </c>
      <c r="I499" s="72"/>
    </row>
    <row r="500" spans="1:9" ht="15.75" x14ac:dyDescent="0.3">
      <c r="A500" s="93"/>
      <c r="B500" s="93"/>
      <c r="C500" s="93"/>
      <c r="D500" s="93"/>
      <c r="E500" s="103" t="s">
        <v>334</v>
      </c>
      <c r="F500" s="137">
        <f>'Lamp I'!G501</f>
        <v>2000000</v>
      </c>
      <c r="G500" s="68">
        <f t="shared" si="38"/>
        <v>2000000</v>
      </c>
      <c r="H500" s="73"/>
      <c r="I500" s="72"/>
    </row>
    <row r="501" spans="1:9" ht="15.75" x14ac:dyDescent="0.3">
      <c r="A501" s="93"/>
      <c r="B501" s="93"/>
      <c r="C501" s="93"/>
      <c r="D501" s="93"/>
      <c r="E501" s="103"/>
      <c r="F501" s="137">
        <f>'Lamp I'!G502</f>
        <v>500000</v>
      </c>
      <c r="G501" s="68">
        <f t="shared" si="38"/>
        <v>500000</v>
      </c>
      <c r="H501" s="73">
        <f t="shared" ref="H501:H508" si="42">G501-F501</f>
        <v>0</v>
      </c>
      <c r="I501" s="72"/>
    </row>
    <row r="502" spans="1:9" ht="30" x14ac:dyDescent="0.3">
      <c r="A502" s="93">
        <v>2</v>
      </c>
      <c r="B502" s="93">
        <v>4</v>
      </c>
      <c r="C502" s="93">
        <v>5</v>
      </c>
      <c r="D502" s="93"/>
      <c r="E502" s="108" t="str">
        <f>[1]MASTER!A74</f>
        <v>Study Banding Perangkat dan Lembaga Desa</v>
      </c>
      <c r="F502" s="137">
        <f>'Lamp I'!G503</f>
        <v>0</v>
      </c>
      <c r="G502" s="68">
        <f t="shared" si="38"/>
        <v>0</v>
      </c>
      <c r="H502" s="73">
        <f t="shared" si="42"/>
        <v>0</v>
      </c>
      <c r="I502" s="72"/>
    </row>
    <row r="503" spans="1:9" ht="15.75" x14ac:dyDescent="0.3">
      <c r="A503" s="93">
        <v>2</v>
      </c>
      <c r="B503" s="93">
        <v>4</v>
      </c>
      <c r="C503" s="93">
        <v>5</v>
      </c>
      <c r="D503" s="93">
        <v>2</v>
      </c>
      <c r="E503" s="102" t="s">
        <v>12</v>
      </c>
      <c r="F503" s="137">
        <f>'Lamp I'!G504</f>
        <v>16000000</v>
      </c>
      <c r="G503" s="68">
        <f t="shared" si="38"/>
        <v>16000000</v>
      </c>
      <c r="H503" s="73">
        <f t="shared" si="42"/>
        <v>0</v>
      </c>
      <c r="I503" s="72"/>
    </row>
    <row r="504" spans="1:9" ht="15.75" x14ac:dyDescent="0.3">
      <c r="A504" s="93"/>
      <c r="B504" s="93"/>
      <c r="C504" s="93"/>
      <c r="D504" s="93"/>
      <c r="E504" s="108" t="s">
        <v>175</v>
      </c>
      <c r="F504" s="137">
        <f>'Lamp I'!G505</f>
        <v>0</v>
      </c>
      <c r="G504" s="68">
        <f t="shared" si="38"/>
        <v>0</v>
      </c>
      <c r="H504" s="73">
        <f t="shared" si="42"/>
        <v>0</v>
      </c>
      <c r="I504" s="72"/>
    </row>
    <row r="505" spans="1:9" ht="15.75" x14ac:dyDescent="0.3">
      <c r="A505" s="93"/>
      <c r="B505" s="93"/>
      <c r="C505" s="93"/>
      <c r="D505" s="93"/>
      <c r="E505" s="108" t="s">
        <v>176</v>
      </c>
      <c r="F505" s="137">
        <f>'Lamp I'!G506</f>
        <v>500000</v>
      </c>
      <c r="G505" s="68">
        <f t="shared" si="38"/>
        <v>500000</v>
      </c>
      <c r="H505" s="73">
        <f t="shared" si="42"/>
        <v>0</v>
      </c>
      <c r="I505" s="72"/>
    </row>
    <row r="506" spans="1:9" ht="15.75" x14ac:dyDescent="0.3">
      <c r="A506" s="93"/>
      <c r="B506" s="93"/>
      <c r="C506" s="93"/>
      <c r="D506" s="93"/>
      <c r="E506" s="103" t="s">
        <v>177</v>
      </c>
      <c r="F506" s="137">
        <f>'Lamp I'!G507</f>
        <v>850000</v>
      </c>
      <c r="G506" s="68">
        <f t="shared" si="38"/>
        <v>850000</v>
      </c>
      <c r="H506" s="73">
        <f t="shared" si="42"/>
        <v>0</v>
      </c>
      <c r="I506" s="72"/>
    </row>
    <row r="507" spans="1:9" ht="15.75" x14ac:dyDescent="0.3">
      <c r="A507" s="93"/>
      <c r="B507" s="93"/>
      <c r="C507" s="93"/>
      <c r="D507" s="93"/>
      <c r="E507" s="103" t="s">
        <v>157</v>
      </c>
      <c r="F507" s="137">
        <f>'Lamp I'!G508</f>
        <v>1000000</v>
      </c>
      <c r="G507" s="68">
        <f t="shared" si="38"/>
        <v>1000000</v>
      </c>
      <c r="H507" s="73">
        <f t="shared" si="42"/>
        <v>0</v>
      </c>
      <c r="I507" s="72"/>
    </row>
    <row r="508" spans="1:9" ht="15.75" x14ac:dyDescent="0.3">
      <c r="A508" s="93"/>
      <c r="B508" s="93"/>
      <c r="C508" s="93"/>
      <c r="D508" s="93"/>
      <c r="E508" s="103" t="s">
        <v>151</v>
      </c>
      <c r="F508" s="137">
        <f>'Lamp I'!G509</f>
        <v>250000</v>
      </c>
      <c r="G508" s="68">
        <f t="shared" si="38"/>
        <v>250000</v>
      </c>
      <c r="H508" s="73">
        <f t="shared" si="42"/>
        <v>0</v>
      </c>
      <c r="I508" s="72"/>
    </row>
    <row r="509" spans="1:9" ht="15.75" x14ac:dyDescent="0.3">
      <c r="A509" s="93"/>
      <c r="B509" s="93"/>
      <c r="C509" s="93"/>
      <c r="D509" s="93"/>
      <c r="E509" s="103" t="s">
        <v>158</v>
      </c>
      <c r="F509" s="137">
        <f>'Lamp I'!G510</f>
        <v>450000</v>
      </c>
      <c r="G509" s="68">
        <f t="shared" si="38"/>
        <v>450000</v>
      </c>
      <c r="H509" s="73"/>
      <c r="I509" s="72"/>
    </row>
    <row r="510" spans="1:9" ht="15.75" x14ac:dyDescent="0.3">
      <c r="A510" s="93">
        <v>2</v>
      </c>
      <c r="B510" s="93">
        <v>4</v>
      </c>
      <c r="C510" s="93">
        <v>5</v>
      </c>
      <c r="D510" s="93">
        <v>3</v>
      </c>
      <c r="E510" s="103" t="s">
        <v>13</v>
      </c>
      <c r="F510" s="137">
        <f>'Lamp I'!G511</f>
        <v>50000</v>
      </c>
      <c r="G510" s="68">
        <f t="shared" si="38"/>
        <v>50000</v>
      </c>
      <c r="H510" s="73">
        <f>F510-G510</f>
        <v>0</v>
      </c>
      <c r="I510" s="72"/>
    </row>
    <row r="511" spans="1:9" ht="15.75" x14ac:dyDescent="0.3">
      <c r="A511" s="93"/>
      <c r="B511" s="93"/>
      <c r="C511" s="93"/>
      <c r="D511" s="93"/>
      <c r="E511" s="103" t="s">
        <v>335</v>
      </c>
      <c r="F511" s="137">
        <f>'Lamp I'!G512</f>
        <v>0</v>
      </c>
      <c r="G511" s="68">
        <f t="shared" si="38"/>
        <v>0</v>
      </c>
      <c r="H511" s="73">
        <f t="shared" ref="H511:H513" si="43">F511-G511</f>
        <v>0</v>
      </c>
      <c r="I511" s="72"/>
    </row>
    <row r="512" spans="1:9" ht="15.75" x14ac:dyDescent="0.3">
      <c r="A512" s="93"/>
      <c r="B512" s="93"/>
      <c r="C512" s="93"/>
      <c r="D512" s="93"/>
      <c r="E512" s="103"/>
      <c r="F512" s="137">
        <f>'Lamp I'!G513</f>
        <v>12900000</v>
      </c>
      <c r="G512" s="68">
        <f t="shared" si="38"/>
        <v>12900000</v>
      </c>
      <c r="H512" s="73">
        <f t="shared" si="43"/>
        <v>0</v>
      </c>
      <c r="I512" s="72"/>
    </row>
    <row r="513" spans="1:9" ht="15.75" x14ac:dyDescent="0.3">
      <c r="A513" s="93">
        <v>2</v>
      </c>
      <c r="B513" s="93">
        <v>4</v>
      </c>
      <c r="C513" s="93">
        <v>6</v>
      </c>
      <c r="D513" s="93"/>
      <c r="E513" s="101" t="str">
        <f>[1]MASTER!A75</f>
        <v>Peringatan Hari Besar Nasional dan Agama</v>
      </c>
      <c r="F513" s="137">
        <f>'Lamp I'!G514</f>
        <v>0</v>
      </c>
      <c r="G513" s="68">
        <f t="shared" si="38"/>
        <v>0</v>
      </c>
      <c r="H513" s="73">
        <f t="shared" si="43"/>
        <v>0</v>
      </c>
      <c r="I513" s="72"/>
    </row>
    <row r="514" spans="1:9" ht="15.75" x14ac:dyDescent="0.3">
      <c r="A514" s="93">
        <v>2</v>
      </c>
      <c r="B514" s="93">
        <v>4</v>
      </c>
      <c r="C514" s="93">
        <v>6</v>
      </c>
      <c r="D514" s="93">
        <v>2</v>
      </c>
      <c r="E514" s="101" t="s">
        <v>12</v>
      </c>
      <c r="F514" s="137">
        <f>'Lamp I'!G515</f>
        <v>10000000</v>
      </c>
      <c r="G514" s="68">
        <f t="shared" si="38"/>
        <v>10000000</v>
      </c>
      <c r="H514" s="73"/>
      <c r="I514" s="72"/>
    </row>
    <row r="515" spans="1:9" ht="30" customHeight="1" x14ac:dyDescent="0.3">
      <c r="A515" s="93"/>
      <c r="B515" s="93"/>
      <c r="C515" s="93"/>
      <c r="D515" s="93"/>
      <c r="E515" s="108" t="s">
        <v>175</v>
      </c>
      <c r="F515" s="137">
        <f>'Lamp I'!G516</f>
        <v>0</v>
      </c>
      <c r="G515" s="68">
        <f t="shared" si="38"/>
        <v>0</v>
      </c>
      <c r="H515" s="75">
        <f>F515-G515</f>
        <v>0</v>
      </c>
      <c r="I515" s="72"/>
    </row>
    <row r="516" spans="1:9" ht="15.75" x14ac:dyDescent="0.3">
      <c r="A516" s="93"/>
      <c r="B516" s="93"/>
      <c r="C516" s="93"/>
      <c r="D516" s="93"/>
      <c r="E516" s="108" t="s">
        <v>176</v>
      </c>
      <c r="F516" s="137">
        <f>'Lamp I'!G517</f>
        <v>500000</v>
      </c>
      <c r="G516" s="68">
        <f t="shared" si="38"/>
        <v>500000</v>
      </c>
      <c r="H516" s="73">
        <f t="shared" ref="H516:H523" si="44">F516-G516</f>
        <v>0</v>
      </c>
      <c r="I516" s="72"/>
    </row>
    <row r="517" spans="1:9" ht="15.75" x14ac:dyDescent="0.3">
      <c r="A517" s="93"/>
      <c r="B517" s="93"/>
      <c r="C517" s="93"/>
      <c r="D517" s="93"/>
      <c r="E517" s="103" t="s">
        <v>177</v>
      </c>
      <c r="F517" s="137">
        <f>'Lamp I'!G518</f>
        <v>850000</v>
      </c>
      <c r="G517" s="68">
        <f t="shared" si="38"/>
        <v>850000</v>
      </c>
      <c r="H517" s="73">
        <f t="shared" si="44"/>
        <v>0</v>
      </c>
      <c r="I517" s="72"/>
    </row>
    <row r="518" spans="1:9" ht="15.75" x14ac:dyDescent="0.3">
      <c r="A518" s="93"/>
      <c r="B518" s="93"/>
      <c r="C518" s="93"/>
      <c r="D518" s="93"/>
      <c r="E518" s="103" t="s">
        <v>157</v>
      </c>
      <c r="F518" s="137">
        <f>'Lamp I'!G519</f>
        <v>750000</v>
      </c>
      <c r="G518" s="68">
        <f t="shared" si="38"/>
        <v>750000</v>
      </c>
      <c r="H518" s="73">
        <f t="shared" si="44"/>
        <v>0</v>
      </c>
      <c r="I518" s="72"/>
    </row>
    <row r="519" spans="1:9" ht="15.75" x14ac:dyDescent="0.3">
      <c r="A519" s="93"/>
      <c r="B519" s="93"/>
      <c r="C519" s="93"/>
      <c r="D519" s="93"/>
      <c r="E519" s="103" t="s">
        <v>151</v>
      </c>
      <c r="F519" s="137">
        <f>'Lamp I'!G520</f>
        <v>250000</v>
      </c>
      <c r="G519" s="68">
        <f t="shared" si="38"/>
        <v>250000</v>
      </c>
      <c r="H519" s="73">
        <f t="shared" si="44"/>
        <v>0</v>
      </c>
      <c r="I519" s="72"/>
    </row>
    <row r="520" spans="1:9" ht="15.75" x14ac:dyDescent="0.3">
      <c r="A520" s="93"/>
      <c r="B520" s="93"/>
      <c r="C520" s="93"/>
      <c r="D520" s="93"/>
      <c r="E520" s="103" t="s">
        <v>158</v>
      </c>
      <c r="F520" s="137">
        <f>'Lamp I'!G521</f>
        <v>750000</v>
      </c>
      <c r="G520" s="68">
        <f t="shared" si="38"/>
        <v>750000</v>
      </c>
      <c r="H520" s="73">
        <f t="shared" si="44"/>
        <v>0</v>
      </c>
      <c r="I520" s="72"/>
    </row>
    <row r="521" spans="1:9" ht="15.75" x14ac:dyDescent="0.3">
      <c r="A521" s="93">
        <v>2</v>
      </c>
      <c r="B521" s="93">
        <v>4</v>
      </c>
      <c r="C521" s="93">
        <v>6</v>
      </c>
      <c r="D521" s="93">
        <v>3</v>
      </c>
      <c r="E521" s="103" t="s">
        <v>13</v>
      </c>
      <c r="F521" s="137">
        <f>'Lamp I'!G522</f>
        <v>50000</v>
      </c>
      <c r="G521" s="68">
        <f t="shared" si="38"/>
        <v>50000</v>
      </c>
      <c r="H521" s="73">
        <f t="shared" si="44"/>
        <v>0</v>
      </c>
      <c r="I521" s="72"/>
    </row>
    <row r="522" spans="1:9" ht="15.75" x14ac:dyDescent="0.3">
      <c r="A522" s="93"/>
      <c r="B522" s="93"/>
      <c r="C522" s="93"/>
      <c r="D522" s="93"/>
      <c r="E522" s="103" t="s">
        <v>335</v>
      </c>
      <c r="F522" s="137">
        <f>'Lamp I'!G523</f>
        <v>0</v>
      </c>
      <c r="G522" s="68">
        <f t="shared" si="38"/>
        <v>0</v>
      </c>
      <c r="H522" s="73">
        <f t="shared" si="44"/>
        <v>0</v>
      </c>
      <c r="I522" s="72"/>
    </row>
    <row r="523" spans="1:9" ht="15.75" x14ac:dyDescent="0.3">
      <c r="A523" s="93"/>
      <c r="B523" s="93"/>
      <c r="C523" s="93"/>
      <c r="D523" s="93"/>
      <c r="E523" s="103"/>
      <c r="F523" s="137">
        <f>'Lamp I'!G524</f>
        <v>6850000</v>
      </c>
      <c r="G523" s="68">
        <f t="shared" si="38"/>
        <v>6850000</v>
      </c>
      <c r="H523" s="73">
        <f t="shared" si="44"/>
        <v>0</v>
      </c>
      <c r="I523" s="72"/>
    </row>
    <row r="524" spans="1:9" ht="15.75" x14ac:dyDescent="0.3">
      <c r="A524" s="93">
        <v>2</v>
      </c>
      <c r="B524" s="93">
        <v>4</v>
      </c>
      <c r="C524" s="93">
        <v>7</v>
      </c>
      <c r="D524" s="93"/>
      <c r="E524" s="101" t="str">
        <f>[1]MASTER!A76</f>
        <v>Peningkatan Kapasitas Karang Taruna</v>
      </c>
      <c r="F524" s="137">
        <f>'Lamp I'!G525</f>
        <v>0</v>
      </c>
      <c r="G524" s="68">
        <f t="shared" si="38"/>
        <v>0</v>
      </c>
      <c r="H524" s="73"/>
      <c r="I524" s="72"/>
    </row>
    <row r="525" spans="1:9" ht="15.75" x14ac:dyDescent="0.3">
      <c r="A525" s="93">
        <v>2</v>
      </c>
      <c r="B525" s="93">
        <v>4</v>
      </c>
      <c r="C525" s="93">
        <v>7</v>
      </c>
      <c r="D525" s="93">
        <v>2</v>
      </c>
      <c r="E525" s="101" t="s">
        <v>12</v>
      </c>
      <c r="F525" s="137">
        <f>'Lamp I'!G526</f>
        <v>20000000</v>
      </c>
      <c r="G525" s="68">
        <f t="shared" si="38"/>
        <v>20000000</v>
      </c>
      <c r="H525" s="73">
        <f t="shared" ref="H525:H533" si="45">G525-F525</f>
        <v>0</v>
      </c>
      <c r="I525" s="72"/>
    </row>
    <row r="526" spans="1:9" ht="15.75" x14ac:dyDescent="0.3">
      <c r="A526" s="93"/>
      <c r="B526" s="93"/>
      <c r="C526" s="93"/>
      <c r="D526" s="93"/>
      <c r="E526" s="103" t="s">
        <v>336</v>
      </c>
      <c r="F526" s="137">
        <f>'Lamp I'!G527</f>
        <v>0</v>
      </c>
      <c r="G526" s="68">
        <f t="shared" si="38"/>
        <v>0</v>
      </c>
      <c r="H526" s="73">
        <f t="shared" si="45"/>
        <v>0</v>
      </c>
      <c r="I526" s="72"/>
    </row>
    <row r="527" spans="1:9" ht="15.75" x14ac:dyDescent="0.3">
      <c r="A527" s="93"/>
      <c r="B527" s="93"/>
      <c r="C527" s="93"/>
      <c r="D527" s="93"/>
      <c r="E527" s="103" t="s">
        <v>157</v>
      </c>
      <c r="F527" s="137">
        <f>'Lamp I'!G528</f>
        <v>9000000</v>
      </c>
      <c r="G527" s="68">
        <f t="shared" si="38"/>
        <v>9000000</v>
      </c>
      <c r="H527" s="73">
        <f t="shared" si="45"/>
        <v>0</v>
      </c>
      <c r="I527" s="72"/>
    </row>
    <row r="528" spans="1:9" ht="15.75" x14ac:dyDescent="0.3">
      <c r="A528" s="93"/>
      <c r="B528" s="93"/>
      <c r="C528" s="93"/>
      <c r="D528" s="93"/>
      <c r="E528" s="103" t="s">
        <v>337</v>
      </c>
      <c r="F528" s="137">
        <f>'Lamp I'!G529</f>
        <v>250000</v>
      </c>
      <c r="G528" s="68">
        <f t="shared" ref="G528:G579" si="46">F528</f>
        <v>250000</v>
      </c>
      <c r="H528" s="73">
        <f t="shared" si="45"/>
        <v>0</v>
      </c>
      <c r="I528" s="72"/>
    </row>
    <row r="529" spans="1:9" ht="15.75" x14ac:dyDescent="0.3">
      <c r="A529" s="93"/>
      <c r="B529" s="93"/>
      <c r="C529" s="93"/>
      <c r="D529" s="93"/>
      <c r="E529" s="103" t="s">
        <v>150</v>
      </c>
      <c r="F529" s="137">
        <f>'Lamp I'!G530</f>
        <v>800000</v>
      </c>
      <c r="G529" s="68">
        <f t="shared" si="46"/>
        <v>800000</v>
      </c>
      <c r="H529" s="73">
        <f t="shared" si="45"/>
        <v>0</v>
      </c>
      <c r="I529" s="72"/>
    </row>
    <row r="530" spans="1:9" ht="15.75" x14ac:dyDescent="0.3">
      <c r="A530" s="93"/>
      <c r="B530" s="93"/>
      <c r="C530" s="93"/>
      <c r="D530" s="93"/>
      <c r="E530" s="108" t="s">
        <v>180</v>
      </c>
      <c r="F530" s="137">
        <f>'Lamp I'!G531</f>
        <v>1500000</v>
      </c>
      <c r="G530" s="68">
        <f t="shared" si="46"/>
        <v>1500000</v>
      </c>
      <c r="H530" s="73">
        <f t="shared" si="45"/>
        <v>0</v>
      </c>
      <c r="I530" s="72"/>
    </row>
    <row r="531" spans="1:9" ht="15.75" x14ac:dyDescent="0.3">
      <c r="A531" s="93">
        <v>2</v>
      </c>
      <c r="B531" s="93">
        <v>4</v>
      </c>
      <c r="C531" s="93">
        <v>7</v>
      </c>
      <c r="D531" s="93">
        <v>3</v>
      </c>
      <c r="E531" s="103" t="s">
        <v>13</v>
      </c>
      <c r="F531" s="137">
        <f>'Lamp I'!G532</f>
        <v>2500000</v>
      </c>
      <c r="G531" s="68">
        <f t="shared" si="46"/>
        <v>2500000</v>
      </c>
      <c r="H531" s="73">
        <f t="shared" si="45"/>
        <v>0</v>
      </c>
      <c r="I531" s="72"/>
    </row>
    <row r="532" spans="1:9" ht="15.75" x14ac:dyDescent="0.3">
      <c r="A532" s="93"/>
      <c r="B532" s="93"/>
      <c r="C532" s="93"/>
      <c r="D532" s="93"/>
      <c r="E532" s="103" t="s">
        <v>338</v>
      </c>
      <c r="F532" s="137">
        <f>'Lamp I'!G533</f>
        <v>0</v>
      </c>
      <c r="G532" s="68">
        <f t="shared" si="46"/>
        <v>0</v>
      </c>
      <c r="H532" s="73">
        <f t="shared" si="45"/>
        <v>0</v>
      </c>
      <c r="I532" s="72"/>
    </row>
    <row r="533" spans="1:9" ht="15.75" x14ac:dyDescent="0.3">
      <c r="A533" s="93"/>
      <c r="B533" s="93"/>
      <c r="C533" s="93"/>
      <c r="D533" s="93"/>
      <c r="E533" s="103" t="s">
        <v>339</v>
      </c>
      <c r="F533" s="137">
        <f>'Lamp I'!G534</f>
        <v>2350000</v>
      </c>
      <c r="G533" s="68">
        <f t="shared" si="46"/>
        <v>2350000</v>
      </c>
      <c r="H533" s="73">
        <f t="shared" si="45"/>
        <v>0</v>
      </c>
      <c r="I533" s="72"/>
    </row>
    <row r="534" spans="1:9" ht="15.75" x14ac:dyDescent="0.3">
      <c r="A534" s="93"/>
      <c r="B534" s="93"/>
      <c r="C534" s="93"/>
      <c r="D534" s="93"/>
      <c r="E534" s="103" t="s">
        <v>340</v>
      </c>
      <c r="F534" s="137">
        <f>'Lamp I'!G535</f>
        <v>600000</v>
      </c>
      <c r="G534" s="68">
        <f t="shared" si="46"/>
        <v>600000</v>
      </c>
      <c r="H534" s="73"/>
      <c r="I534" s="72"/>
    </row>
    <row r="535" spans="1:9" ht="15.75" x14ac:dyDescent="0.3">
      <c r="A535" s="93"/>
      <c r="B535" s="93"/>
      <c r="C535" s="93"/>
      <c r="D535" s="93"/>
      <c r="E535" s="103" t="s">
        <v>341</v>
      </c>
      <c r="F535" s="137">
        <f>'Lamp I'!G536</f>
        <v>1000000</v>
      </c>
      <c r="G535" s="68">
        <f t="shared" si="46"/>
        <v>1000000</v>
      </c>
      <c r="H535" s="73">
        <f t="shared" ref="H535:H548" si="47">G535-F535</f>
        <v>0</v>
      </c>
      <c r="I535" s="72"/>
    </row>
    <row r="536" spans="1:9" ht="15.75" x14ac:dyDescent="0.3">
      <c r="A536" s="93"/>
      <c r="B536" s="93"/>
      <c r="C536" s="93"/>
      <c r="D536" s="93"/>
      <c r="E536" s="103"/>
      <c r="F536" s="137">
        <f>'Lamp I'!G537</f>
        <v>2000000</v>
      </c>
      <c r="G536" s="68">
        <f t="shared" si="46"/>
        <v>2000000</v>
      </c>
      <c r="H536" s="73">
        <f t="shared" si="47"/>
        <v>0</v>
      </c>
      <c r="I536" s="72"/>
    </row>
    <row r="537" spans="1:9" ht="15.75" x14ac:dyDescent="0.3">
      <c r="A537" s="93">
        <v>2</v>
      </c>
      <c r="B537" s="93">
        <v>4</v>
      </c>
      <c r="C537" s="93">
        <v>8</v>
      </c>
      <c r="D537" s="126"/>
      <c r="E537" s="101" t="str">
        <f>[1]MASTER!A77</f>
        <v>Peningkatan Kapasitas LINMAS</v>
      </c>
      <c r="F537" s="137">
        <f>'Lamp I'!G538</f>
        <v>0</v>
      </c>
      <c r="G537" s="68">
        <f t="shared" si="46"/>
        <v>0</v>
      </c>
      <c r="H537" s="73">
        <f t="shared" si="47"/>
        <v>0</v>
      </c>
      <c r="I537" s="72"/>
    </row>
    <row r="538" spans="1:9" ht="15.75" x14ac:dyDescent="0.3">
      <c r="A538" s="93">
        <v>2</v>
      </c>
      <c r="B538" s="93">
        <v>4</v>
      </c>
      <c r="C538" s="93">
        <v>8</v>
      </c>
      <c r="D538" s="93">
        <v>2</v>
      </c>
      <c r="E538" s="101" t="s">
        <v>12</v>
      </c>
      <c r="F538" s="137">
        <f>'Lamp I'!G539</f>
        <v>15000000</v>
      </c>
      <c r="G538" s="68">
        <f t="shared" si="46"/>
        <v>15000000</v>
      </c>
      <c r="H538" s="73">
        <f t="shared" si="47"/>
        <v>0</v>
      </c>
      <c r="I538" s="72"/>
    </row>
    <row r="539" spans="1:9" ht="15.75" x14ac:dyDescent="0.3">
      <c r="A539" s="93"/>
      <c r="B539" s="93"/>
      <c r="C539" s="93"/>
      <c r="D539" s="93"/>
      <c r="E539" s="103" t="s">
        <v>151</v>
      </c>
      <c r="F539" s="137">
        <f>'Lamp I'!G540</f>
        <v>0</v>
      </c>
      <c r="G539" s="68">
        <f t="shared" si="46"/>
        <v>0</v>
      </c>
      <c r="H539" s="73">
        <f t="shared" si="47"/>
        <v>0</v>
      </c>
      <c r="I539" s="72"/>
    </row>
    <row r="540" spans="1:9" ht="15.75" x14ac:dyDescent="0.3">
      <c r="A540" s="93"/>
      <c r="B540" s="93"/>
      <c r="C540" s="93"/>
      <c r="D540" s="93"/>
      <c r="E540" s="103" t="s">
        <v>157</v>
      </c>
      <c r="F540" s="137">
        <f>'Lamp I'!G541</f>
        <v>4000000</v>
      </c>
      <c r="G540" s="68">
        <f t="shared" si="46"/>
        <v>4000000</v>
      </c>
      <c r="H540" s="73">
        <f t="shared" si="47"/>
        <v>0</v>
      </c>
      <c r="I540" s="72"/>
    </row>
    <row r="541" spans="1:9" ht="15.75" x14ac:dyDescent="0.3">
      <c r="A541" s="93"/>
      <c r="B541" s="93"/>
      <c r="C541" s="93"/>
      <c r="D541" s="93"/>
      <c r="E541" s="103" t="s">
        <v>167</v>
      </c>
      <c r="F541" s="137">
        <f>'Lamp I'!G542</f>
        <v>1200000</v>
      </c>
      <c r="G541" s="68">
        <f t="shared" si="46"/>
        <v>1200000</v>
      </c>
      <c r="H541" s="73">
        <f t="shared" si="47"/>
        <v>0</v>
      </c>
      <c r="I541" s="72"/>
    </row>
    <row r="542" spans="1:9" ht="15.75" x14ac:dyDescent="0.3">
      <c r="A542" s="93"/>
      <c r="B542" s="93"/>
      <c r="C542" s="93"/>
      <c r="D542" s="93"/>
      <c r="E542" s="103" t="s">
        <v>342</v>
      </c>
      <c r="F542" s="137">
        <f>'Lamp I'!G543</f>
        <v>3000000</v>
      </c>
      <c r="G542" s="68">
        <f t="shared" si="46"/>
        <v>3000000</v>
      </c>
      <c r="H542" s="73">
        <f t="shared" si="47"/>
        <v>0</v>
      </c>
      <c r="I542" s="72"/>
    </row>
    <row r="543" spans="1:9" ht="15.75" x14ac:dyDescent="0.3">
      <c r="A543" s="93">
        <v>2</v>
      </c>
      <c r="B543" s="93">
        <v>4</v>
      </c>
      <c r="C543" s="93">
        <v>8</v>
      </c>
      <c r="D543" s="93">
        <v>3</v>
      </c>
      <c r="E543" s="101" t="s">
        <v>13</v>
      </c>
      <c r="F543" s="137">
        <f>'Lamp I'!G544</f>
        <v>2300000</v>
      </c>
      <c r="G543" s="68">
        <f t="shared" si="46"/>
        <v>2300000</v>
      </c>
      <c r="H543" s="73">
        <f t="shared" si="47"/>
        <v>0</v>
      </c>
      <c r="I543" s="72"/>
    </row>
    <row r="544" spans="1:9" ht="15.75" x14ac:dyDescent="0.3">
      <c r="A544" s="93"/>
      <c r="B544" s="93"/>
      <c r="C544" s="93"/>
      <c r="D544" s="93"/>
      <c r="E544" s="103" t="s">
        <v>343</v>
      </c>
      <c r="F544" s="137">
        <f>'Lamp I'!G545</f>
        <v>0</v>
      </c>
      <c r="G544" s="68">
        <f t="shared" si="46"/>
        <v>0</v>
      </c>
      <c r="H544" s="73">
        <f t="shared" si="47"/>
        <v>0</v>
      </c>
      <c r="I544" s="72"/>
    </row>
    <row r="545" spans="1:9" ht="15.75" x14ac:dyDescent="0.3">
      <c r="A545" s="93"/>
      <c r="B545" s="93"/>
      <c r="C545" s="93"/>
      <c r="D545" s="93"/>
      <c r="E545" s="103"/>
      <c r="F545" s="137">
        <f>'Lamp I'!G546</f>
        <v>4500000</v>
      </c>
      <c r="G545" s="68">
        <f t="shared" si="46"/>
        <v>4500000</v>
      </c>
      <c r="H545" s="73">
        <f t="shared" si="47"/>
        <v>0</v>
      </c>
      <c r="I545" s="72"/>
    </row>
    <row r="546" spans="1:9" ht="15.75" x14ac:dyDescent="0.3">
      <c r="A546" s="93">
        <v>2</v>
      </c>
      <c r="B546" s="93">
        <v>4</v>
      </c>
      <c r="C546" s="93">
        <v>9</v>
      </c>
      <c r="D546" s="93"/>
      <c r="E546" s="102" t="str">
        <f>[1]MASTER!A78</f>
        <v>Peningkatan Kapasitas PAUD</v>
      </c>
      <c r="F546" s="137">
        <f>'Lamp I'!G547</f>
        <v>0</v>
      </c>
      <c r="G546" s="68">
        <f t="shared" si="46"/>
        <v>0</v>
      </c>
      <c r="H546" s="73">
        <f t="shared" si="47"/>
        <v>0</v>
      </c>
      <c r="I546" s="72"/>
    </row>
    <row r="547" spans="1:9" ht="15.75" x14ac:dyDescent="0.3">
      <c r="A547" s="93">
        <v>2</v>
      </c>
      <c r="B547" s="93">
        <v>4</v>
      </c>
      <c r="C547" s="93">
        <v>9</v>
      </c>
      <c r="D547" s="93">
        <v>3</v>
      </c>
      <c r="E547" s="101" t="s">
        <v>13</v>
      </c>
      <c r="F547" s="137">
        <f>'Lamp I'!G548</f>
        <v>5000000</v>
      </c>
      <c r="G547" s="68">
        <f t="shared" si="46"/>
        <v>5000000</v>
      </c>
      <c r="H547" s="73">
        <f t="shared" si="47"/>
        <v>0</v>
      </c>
      <c r="I547" s="72"/>
    </row>
    <row r="548" spans="1:9" ht="15.75" x14ac:dyDescent="0.3">
      <c r="A548" s="126"/>
      <c r="B548" s="126"/>
      <c r="C548" s="126"/>
      <c r="D548" s="93"/>
      <c r="E548" s="103" t="s">
        <v>344</v>
      </c>
      <c r="F548" s="137">
        <f>'Lamp I'!G549</f>
        <v>0</v>
      </c>
      <c r="G548" s="68">
        <f t="shared" si="46"/>
        <v>0</v>
      </c>
      <c r="H548" s="73">
        <f t="shared" si="47"/>
        <v>0</v>
      </c>
      <c r="I548" s="72"/>
    </row>
    <row r="549" spans="1:9" ht="15.75" x14ac:dyDescent="0.3">
      <c r="A549" s="126"/>
      <c r="B549" s="126"/>
      <c r="C549" s="126"/>
      <c r="D549" s="93"/>
      <c r="E549" s="103"/>
      <c r="F549" s="137">
        <f>'Lamp I'!G550</f>
        <v>5000000</v>
      </c>
      <c r="G549" s="68">
        <f t="shared" si="46"/>
        <v>5000000</v>
      </c>
      <c r="H549" s="73"/>
      <c r="I549" s="72"/>
    </row>
    <row r="550" spans="1:9" ht="15.75" x14ac:dyDescent="0.3">
      <c r="A550" s="93">
        <v>2</v>
      </c>
      <c r="B550" s="93">
        <v>4</v>
      </c>
      <c r="C550" s="93">
        <v>10</v>
      </c>
      <c r="D550" s="93"/>
      <c r="E550" s="108" t="str">
        <f>[1]MASTER!A79</f>
        <v>Peningkatan Kapasitas PKK</v>
      </c>
      <c r="F550" s="137">
        <f>'Lamp I'!G551</f>
        <v>0</v>
      </c>
      <c r="G550" s="68">
        <f t="shared" si="46"/>
        <v>0</v>
      </c>
      <c r="H550" s="73">
        <f>G550-F550</f>
        <v>0</v>
      </c>
      <c r="I550" s="72"/>
    </row>
    <row r="551" spans="1:9" ht="15.75" x14ac:dyDescent="0.3">
      <c r="A551" s="93">
        <v>2</v>
      </c>
      <c r="B551" s="93">
        <v>4</v>
      </c>
      <c r="C551" s="93">
        <v>10</v>
      </c>
      <c r="D551" s="93">
        <v>3</v>
      </c>
      <c r="E551" s="103" t="s">
        <v>13</v>
      </c>
      <c r="F551" s="137">
        <f>'Lamp I'!G552</f>
        <v>5000000</v>
      </c>
      <c r="G551" s="68">
        <f t="shared" si="46"/>
        <v>5000000</v>
      </c>
      <c r="H551" s="73">
        <f>G551-F551</f>
        <v>0</v>
      </c>
      <c r="I551" s="72"/>
    </row>
    <row r="552" spans="1:9" ht="15.75" x14ac:dyDescent="0.3">
      <c r="A552" s="93"/>
      <c r="B552" s="93"/>
      <c r="C552" s="93"/>
      <c r="D552" s="93"/>
      <c r="E552" s="103" t="s">
        <v>345</v>
      </c>
      <c r="F552" s="137">
        <f>'Lamp I'!G553</f>
        <v>0</v>
      </c>
      <c r="G552" s="68">
        <f t="shared" si="46"/>
        <v>0</v>
      </c>
      <c r="H552" s="73">
        <f>G552-F552</f>
        <v>0</v>
      </c>
      <c r="I552" s="72"/>
    </row>
    <row r="553" spans="1:9" ht="15.75" x14ac:dyDescent="0.3">
      <c r="A553" s="93"/>
      <c r="B553" s="93"/>
      <c r="C553" s="93"/>
      <c r="D553" s="93"/>
      <c r="E553" s="103"/>
      <c r="F553" s="137">
        <f>'Lamp I'!G554</f>
        <v>5000000</v>
      </c>
      <c r="G553" s="68">
        <f t="shared" si="46"/>
        <v>5000000</v>
      </c>
      <c r="H553" s="73"/>
      <c r="I553" s="72"/>
    </row>
    <row r="554" spans="1:9" ht="15.75" x14ac:dyDescent="0.3">
      <c r="A554" s="93">
        <v>2</v>
      </c>
      <c r="B554" s="93">
        <v>4</v>
      </c>
      <c r="C554" s="93">
        <v>11</v>
      </c>
      <c r="D554" s="93"/>
      <c r="E554" s="103" t="str">
        <f>[1]MASTER!A80</f>
        <v>Peningkatan Kapasitas Kelompok Seni Rebana Dusun Sabrang Bompon</v>
      </c>
      <c r="F554" s="137">
        <f>'Lamp I'!G555</f>
        <v>0</v>
      </c>
      <c r="G554" s="68">
        <f t="shared" si="46"/>
        <v>0</v>
      </c>
      <c r="H554" s="73">
        <f t="shared" ref="H554:H559" si="48">G554-F554</f>
        <v>0</v>
      </c>
      <c r="I554" s="72"/>
    </row>
    <row r="555" spans="1:9" ht="15.75" x14ac:dyDescent="0.3">
      <c r="A555" s="93">
        <v>2</v>
      </c>
      <c r="B555" s="93">
        <v>4</v>
      </c>
      <c r="C555" s="93">
        <v>11</v>
      </c>
      <c r="D555" s="93">
        <v>2</v>
      </c>
      <c r="E555" s="103" t="s">
        <v>12</v>
      </c>
      <c r="F555" s="137">
        <f>'Lamp I'!G556</f>
        <v>5000000</v>
      </c>
      <c r="G555" s="68">
        <f t="shared" si="46"/>
        <v>5000000</v>
      </c>
      <c r="H555" s="73">
        <f t="shared" si="48"/>
        <v>0</v>
      </c>
      <c r="I555" s="72"/>
    </row>
    <row r="556" spans="1:9" ht="15.75" x14ac:dyDescent="0.3">
      <c r="A556" s="93"/>
      <c r="B556" s="93"/>
      <c r="C556" s="93"/>
      <c r="D556" s="93"/>
      <c r="E556" s="103" t="s">
        <v>158</v>
      </c>
      <c r="F556" s="137">
        <f>'Lamp I'!G557</f>
        <v>0</v>
      </c>
      <c r="G556" s="68">
        <f t="shared" si="46"/>
        <v>0</v>
      </c>
      <c r="H556" s="73">
        <f t="shared" si="48"/>
        <v>0</v>
      </c>
      <c r="I556" s="72"/>
    </row>
    <row r="557" spans="1:9" ht="15.75" x14ac:dyDescent="0.3">
      <c r="A557" s="93"/>
      <c r="B557" s="93"/>
      <c r="C557" s="93"/>
      <c r="D557" s="93"/>
      <c r="E557" s="103" t="s">
        <v>150</v>
      </c>
      <c r="F557" s="137">
        <f>'Lamp I'!G558</f>
        <v>150000</v>
      </c>
      <c r="G557" s="68">
        <f t="shared" si="46"/>
        <v>150000</v>
      </c>
      <c r="H557" s="73">
        <f t="shared" si="48"/>
        <v>0</v>
      </c>
      <c r="I557" s="72"/>
    </row>
    <row r="558" spans="1:9" ht="15.75" x14ac:dyDescent="0.3">
      <c r="A558" s="93"/>
      <c r="B558" s="93"/>
      <c r="C558" s="93"/>
      <c r="D558" s="93"/>
      <c r="E558" s="103" t="s">
        <v>157</v>
      </c>
      <c r="F558" s="137">
        <f>'Lamp I'!G559</f>
        <v>4750000</v>
      </c>
      <c r="G558" s="68">
        <f t="shared" si="46"/>
        <v>4750000</v>
      </c>
      <c r="H558" s="73">
        <f t="shared" si="48"/>
        <v>0</v>
      </c>
      <c r="I558" s="72"/>
    </row>
    <row r="559" spans="1:9" ht="15.75" x14ac:dyDescent="0.3">
      <c r="A559" s="93"/>
      <c r="B559" s="93"/>
      <c r="C559" s="93"/>
      <c r="D559" s="93"/>
      <c r="E559" s="103"/>
      <c r="F559" s="137">
        <f>'Lamp I'!G560</f>
        <v>100000</v>
      </c>
      <c r="G559" s="68">
        <f t="shared" si="46"/>
        <v>100000</v>
      </c>
      <c r="H559" s="73">
        <f t="shared" si="48"/>
        <v>0</v>
      </c>
      <c r="I559" s="72"/>
    </row>
    <row r="560" spans="1:9" ht="30" x14ac:dyDescent="0.3">
      <c r="A560" s="93">
        <v>2</v>
      </c>
      <c r="B560" s="93">
        <v>4</v>
      </c>
      <c r="C560" s="93">
        <v>12</v>
      </c>
      <c r="D560" s="93"/>
      <c r="E560" s="108" t="s">
        <v>346</v>
      </c>
      <c r="F560" s="137">
        <f>'Lamp I'!G561</f>
        <v>0</v>
      </c>
      <c r="G560" s="68">
        <f t="shared" si="46"/>
        <v>0</v>
      </c>
      <c r="H560" s="73"/>
      <c r="I560" s="72"/>
    </row>
    <row r="561" spans="1:9" ht="15.75" x14ac:dyDescent="0.3">
      <c r="A561" s="93">
        <v>2</v>
      </c>
      <c r="B561" s="93">
        <v>4</v>
      </c>
      <c r="C561" s="93">
        <v>12</v>
      </c>
      <c r="D561" s="93">
        <v>3</v>
      </c>
      <c r="E561" s="108" t="s">
        <v>347</v>
      </c>
      <c r="F561" s="137">
        <f>'Lamp I'!G562</f>
        <v>1210000</v>
      </c>
      <c r="G561" s="68">
        <f t="shared" si="46"/>
        <v>1210000</v>
      </c>
      <c r="H561" s="73">
        <f>F561-G561-H15</f>
        <v>0</v>
      </c>
      <c r="I561" s="72"/>
    </row>
    <row r="562" spans="1:9" ht="15.75" x14ac:dyDescent="0.3">
      <c r="A562" s="93"/>
      <c r="B562" s="93"/>
      <c r="C562" s="93"/>
      <c r="D562" s="93"/>
      <c r="E562" s="101" t="s">
        <v>294</v>
      </c>
      <c r="F562" s="137">
        <f>'Lamp I'!G563</f>
        <v>1210000</v>
      </c>
      <c r="G562" s="68">
        <f t="shared" si="46"/>
        <v>1210000</v>
      </c>
      <c r="H562" s="73">
        <f>H561</f>
        <v>0</v>
      </c>
      <c r="I562" s="72"/>
    </row>
    <row r="563" spans="1:9" ht="15.75" x14ac:dyDescent="0.3">
      <c r="A563" s="96">
        <v>2</v>
      </c>
      <c r="B563" s="96">
        <v>5</v>
      </c>
      <c r="C563" s="96"/>
      <c r="D563" s="96"/>
      <c r="E563" s="97" t="s">
        <v>14</v>
      </c>
      <c r="F563" s="137">
        <f>'Lamp I'!G564</f>
        <v>0</v>
      </c>
      <c r="G563" s="68">
        <f t="shared" si="46"/>
        <v>0</v>
      </c>
      <c r="H563" s="73"/>
      <c r="I563" s="72"/>
    </row>
    <row r="564" spans="1:9" ht="15.75" x14ac:dyDescent="0.3">
      <c r="A564" s="93">
        <v>2</v>
      </c>
      <c r="B564" s="93">
        <v>5</v>
      </c>
      <c r="C564" s="93">
        <v>1</v>
      </c>
      <c r="D564" s="93"/>
      <c r="E564" s="101" t="s">
        <v>15</v>
      </c>
      <c r="F564" s="137">
        <f>'Lamp I'!G565</f>
        <v>0</v>
      </c>
      <c r="G564" s="68">
        <f t="shared" si="46"/>
        <v>0</v>
      </c>
      <c r="H564" s="73">
        <v>0</v>
      </c>
      <c r="I564" s="72"/>
    </row>
    <row r="565" spans="1:9" ht="15.75" x14ac:dyDescent="0.3">
      <c r="A565" s="93">
        <v>2</v>
      </c>
      <c r="B565" s="93">
        <v>5</v>
      </c>
      <c r="C565" s="93">
        <v>2</v>
      </c>
      <c r="D565" s="93"/>
      <c r="E565" s="101" t="s">
        <v>12</v>
      </c>
      <c r="F565" s="137">
        <f>'Lamp I'!G566</f>
        <v>0</v>
      </c>
      <c r="G565" s="68">
        <f t="shared" si="46"/>
        <v>0</v>
      </c>
      <c r="H565" s="73">
        <v>0</v>
      </c>
      <c r="I565" s="72"/>
    </row>
    <row r="566" spans="1:9" ht="15.75" x14ac:dyDescent="0.3">
      <c r="A566" s="93"/>
      <c r="B566" s="93"/>
      <c r="C566" s="93"/>
      <c r="D566" s="93"/>
      <c r="E566" s="103"/>
      <c r="F566" s="137">
        <f>'Lamp I'!G567</f>
        <v>0</v>
      </c>
      <c r="G566" s="68">
        <f t="shared" si="46"/>
        <v>0</v>
      </c>
      <c r="H566" s="73">
        <v>0</v>
      </c>
      <c r="I566" s="72"/>
    </row>
    <row r="567" spans="1:9" ht="15.75" x14ac:dyDescent="0.3">
      <c r="A567" s="93">
        <v>3</v>
      </c>
      <c r="B567" s="93"/>
      <c r="C567" s="93"/>
      <c r="D567" s="93"/>
      <c r="E567" s="101" t="s">
        <v>16</v>
      </c>
      <c r="F567" s="137">
        <f>'Lamp I'!G568</f>
        <v>0</v>
      </c>
      <c r="G567" s="68">
        <f t="shared" si="46"/>
        <v>0</v>
      </c>
      <c r="H567" s="73">
        <v>0</v>
      </c>
      <c r="I567" s="72"/>
    </row>
    <row r="568" spans="1:9" ht="15.75" x14ac:dyDescent="0.3">
      <c r="A568" s="93">
        <v>3</v>
      </c>
      <c r="B568" s="93">
        <v>1</v>
      </c>
      <c r="C568" s="93"/>
      <c r="D568" s="93"/>
      <c r="E568" s="101" t="s">
        <v>17</v>
      </c>
      <c r="F568" s="137">
        <f>'Lamp I'!G569</f>
        <v>1292774500</v>
      </c>
      <c r="G568" s="68">
        <f t="shared" si="46"/>
        <v>1292774500</v>
      </c>
      <c r="H568" s="73">
        <v>0</v>
      </c>
      <c r="I568" s="72"/>
    </row>
    <row r="569" spans="1:9" ht="15.75" x14ac:dyDescent="0.3">
      <c r="A569" s="93">
        <v>3</v>
      </c>
      <c r="B569" s="93">
        <v>1</v>
      </c>
      <c r="C569" s="93"/>
      <c r="D569" s="93"/>
      <c r="E569" s="101"/>
      <c r="F569" s="137">
        <f>'Lamp I'!G570</f>
        <v>3000000</v>
      </c>
      <c r="G569" s="68">
        <f t="shared" si="46"/>
        <v>3000000</v>
      </c>
      <c r="H569" s="73">
        <v>0</v>
      </c>
      <c r="I569" s="72"/>
    </row>
    <row r="570" spans="1:9" ht="15.75" x14ac:dyDescent="0.3">
      <c r="A570" s="93">
        <v>3</v>
      </c>
      <c r="B570" s="93">
        <v>1</v>
      </c>
      <c r="C570" s="93"/>
      <c r="D570" s="93"/>
      <c r="E570" s="101" t="s">
        <v>18</v>
      </c>
      <c r="F570" s="137">
        <f>'Lamp I'!G571</f>
        <v>0</v>
      </c>
      <c r="G570" s="68">
        <f t="shared" si="46"/>
        <v>0</v>
      </c>
      <c r="H570" s="73"/>
      <c r="I570" s="72"/>
    </row>
    <row r="571" spans="1:9" ht="15.75" x14ac:dyDescent="0.3">
      <c r="A571" s="93">
        <v>3</v>
      </c>
      <c r="B571" s="93">
        <v>1</v>
      </c>
      <c r="C571" s="93">
        <v>1</v>
      </c>
      <c r="D571" s="93"/>
      <c r="E571" s="101" t="s">
        <v>19</v>
      </c>
      <c r="F571" s="137">
        <f>'Lamp I'!G572</f>
        <v>0</v>
      </c>
      <c r="G571" s="68">
        <f t="shared" si="46"/>
        <v>0</v>
      </c>
      <c r="H571" s="73">
        <v>0</v>
      </c>
      <c r="I571" s="72"/>
    </row>
    <row r="572" spans="1:9" ht="15.75" x14ac:dyDescent="0.3">
      <c r="A572" s="93">
        <v>3</v>
      </c>
      <c r="B572" s="93">
        <v>1</v>
      </c>
      <c r="C572" s="93">
        <v>2</v>
      </c>
      <c r="D572" s="93"/>
      <c r="E572" s="101" t="s">
        <v>20</v>
      </c>
      <c r="F572" s="137">
        <f>'Lamp I'!G573</f>
        <v>0</v>
      </c>
      <c r="G572" s="68">
        <f t="shared" si="46"/>
        <v>0</v>
      </c>
      <c r="H572" s="73"/>
      <c r="I572" s="72"/>
    </row>
    <row r="573" spans="1:9" ht="15.75" x14ac:dyDescent="0.3">
      <c r="A573" s="93">
        <v>3</v>
      </c>
      <c r="B573" s="93">
        <v>1</v>
      </c>
      <c r="C573" s="93">
        <v>3</v>
      </c>
      <c r="D573" s="93"/>
      <c r="E573" s="101" t="s">
        <v>21</v>
      </c>
      <c r="F573" s="137">
        <f>'Lamp I'!G574</f>
        <v>0</v>
      </c>
      <c r="G573" s="68">
        <f t="shared" si="46"/>
        <v>0</v>
      </c>
      <c r="H573" s="73">
        <f>G573-F573</f>
        <v>0</v>
      </c>
      <c r="I573" s="72"/>
    </row>
    <row r="574" spans="1:9" ht="15.75" x14ac:dyDescent="0.3">
      <c r="A574" s="93">
        <v>3</v>
      </c>
      <c r="B574" s="93">
        <v>2</v>
      </c>
      <c r="C574" s="93"/>
      <c r="D574" s="93"/>
      <c r="E574" s="102" t="s">
        <v>22</v>
      </c>
      <c r="F574" s="137">
        <f>'Lamp I'!G575</f>
        <v>0</v>
      </c>
      <c r="G574" s="68">
        <f t="shared" si="46"/>
        <v>0</v>
      </c>
      <c r="H574" s="73">
        <v>0</v>
      </c>
      <c r="I574" s="72"/>
    </row>
    <row r="575" spans="1:9" ht="15.75" x14ac:dyDescent="0.3">
      <c r="A575" s="93">
        <v>3</v>
      </c>
      <c r="B575" s="93">
        <v>2</v>
      </c>
      <c r="C575" s="93">
        <v>1</v>
      </c>
      <c r="D575" s="93"/>
      <c r="E575" s="101" t="s">
        <v>23</v>
      </c>
      <c r="F575" s="137">
        <f>'Lamp I'!G576</f>
        <v>0</v>
      </c>
      <c r="G575" s="68">
        <f t="shared" si="46"/>
        <v>0</v>
      </c>
      <c r="H575" s="142"/>
      <c r="I575" s="142"/>
    </row>
    <row r="576" spans="1:9" ht="15.75" x14ac:dyDescent="0.3">
      <c r="A576" s="101"/>
      <c r="B576" s="101"/>
      <c r="C576" s="101"/>
      <c r="D576" s="101"/>
      <c r="E576" s="101" t="s">
        <v>24</v>
      </c>
      <c r="F576" s="137">
        <f>'Lamp I'!G577</f>
        <v>0</v>
      </c>
      <c r="G576" s="68">
        <f t="shared" si="46"/>
        <v>0</v>
      </c>
      <c r="H576" s="142"/>
      <c r="I576" s="142"/>
    </row>
    <row r="577" spans="1:9" ht="15.75" x14ac:dyDescent="0.3">
      <c r="A577" s="128"/>
      <c r="B577" s="128"/>
      <c r="C577" s="128"/>
      <c r="D577" s="128"/>
      <c r="E577" s="101" t="s">
        <v>25</v>
      </c>
      <c r="F577" s="137">
        <f>'Lamp I'!G578</f>
        <v>0</v>
      </c>
      <c r="G577" s="68">
        <f t="shared" si="46"/>
        <v>0</v>
      </c>
      <c r="H577" s="142"/>
      <c r="I577" s="142"/>
    </row>
    <row r="578" spans="1:9" ht="15.75" x14ac:dyDescent="0.3">
      <c r="A578" s="128"/>
      <c r="B578" s="128"/>
      <c r="C578" s="128"/>
      <c r="D578" s="128"/>
      <c r="E578" s="101" t="s">
        <v>26</v>
      </c>
      <c r="F578" s="137">
        <f>'Lamp I'!G579</f>
        <v>0</v>
      </c>
      <c r="G578" s="68">
        <f t="shared" si="46"/>
        <v>0</v>
      </c>
      <c r="H578" s="142"/>
      <c r="I578" s="142"/>
    </row>
    <row r="579" spans="1:9" ht="15.75" x14ac:dyDescent="0.3">
      <c r="A579" s="128"/>
      <c r="B579" s="128"/>
      <c r="C579" s="128"/>
      <c r="D579" s="128"/>
      <c r="E579" s="101" t="s">
        <v>23</v>
      </c>
      <c r="F579" s="137">
        <f>'Lamp I'!G580</f>
        <v>0</v>
      </c>
      <c r="G579" s="68">
        <f t="shared" si="46"/>
        <v>0</v>
      </c>
      <c r="H579" s="142"/>
      <c r="I579" s="142"/>
    </row>
    <row r="580" spans="1:9" x14ac:dyDescent="0.25">
      <c r="F580" s="81"/>
      <c r="H580" s="80"/>
    </row>
    <row r="581" spans="1:9" x14ac:dyDescent="0.25">
      <c r="F581" s="79"/>
      <c r="G581" s="80" t="s">
        <v>349</v>
      </c>
      <c r="H581" s="80"/>
    </row>
    <row r="582" spans="1:9" x14ac:dyDescent="0.25">
      <c r="G582" s="80"/>
    </row>
    <row r="583" spans="1:9" x14ac:dyDescent="0.25">
      <c r="G583" s="80"/>
    </row>
    <row r="584" spans="1:9" x14ac:dyDescent="0.25">
      <c r="G584" s="80"/>
    </row>
    <row r="585" spans="1:9" x14ac:dyDescent="0.25">
      <c r="G585" s="80" t="s">
        <v>247</v>
      </c>
    </row>
  </sheetData>
  <mergeCells count="10">
    <mergeCell ref="E2:I2"/>
    <mergeCell ref="E3:I3"/>
    <mergeCell ref="E4:I4"/>
    <mergeCell ref="E5:I5"/>
    <mergeCell ref="A13:D13"/>
    <mergeCell ref="A7:I7"/>
    <mergeCell ref="A9:I9"/>
    <mergeCell ref="A10:I10"/>
    <mergeCell ref="A8:I8"/>
    <mergeCell ref="A12:D12"/>
  </mergeCells>
  <pageMargins left="0.71022727299999999" right="0.45866141700000002" top="0.74803149606299202" bottom="1.7322834645669301" header="0.31496062992126" footer="0.31496062992126"/>
  <pageSetup paperSize="5" scale="80" orientation="portrait" horizontalDpi="4294967293"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A1:K587"/>
  <sheetViews>
    <sheetView tabSelected="1" view="pageLayout" topLeftCell="A563" zoomScale="110" zoomScalePageLayoutView="110" workbookViewId="0">
      <selection activeCell="G563" sqref="G563"/>
    </sheetView>
  </sheetViews>
  <sheetFormatPr defaultColWidth="4.5703125" defaultRowHeight="15" x14ac:dyDescent="0.25"/>
  <cols>
    <col min="1" max="2" width="2.5703125" style="90" bestFit="1" customWidth="1"/>
    <col min="3" max="3" width="3.85546875" style="90" bestFit="1" customWidth="1"/>
    <col min="4" max="4" width="2.85546875" style="90" customWidth="1"/>
    <col min="5" max="5" width="32.7109375" style="90" customWidth="1"/>
    <col min="6" max="6" width="18.85546875" style="90" customWidth="1"/>
    <col min="7" max="7" width="18.140625" style="90" customWidth="1"/>
    <col min="8" max="8" width="17.7109375" style="90" customWidth="1"/>
    <col min="9" max="9" width="10.5703125" style="90" customWidth="1"/>
    <col min="10" max="10" width="12.5703125" style="90" bestFit="1" customWidth="1"/>
    <col min="11" max="11" width="9" style="90" bestFit="1" customWidth="1"/>
    <col min="12" max="16384" width="4.5703125" style="90"/>
  </cols>
  <sheetData>
    <row r="1" spans="1:9" x14ac:dyDescent="0.25">
      <c r="A1" s="89"/>
      <c r="B1" s="89"/>
      <c r="C1" s="89"/>
      <c r="D1" s="89"/>
      <c r="E1" s="89"/>
      <c r="G1" s="89" t="s">
        <v>268</v>
      </c>
      <c r="H1" s="89"/>
      <c r="I1" s="89"/>
    </row>
    <row r="2" spans="1:9" x14ac:dyDescent="0.25">
      <c r="A2" s="89"/>
      <c r="B2" s="89"/>
      <c r="C2" s="89"/>
      <c r="D2" s="89"/>
      <c r="E2" s="89"/>
      <c r="G2" s="89" t="s">
        <v>354</v>
      </c>
      <c r="H2" s="89"/>
      <c r="I2" s="89"/>
    </row>
    <row r="3" spans="1:9" x14ac:dyDescent="0.25">
      <c r="A3" s="89"/>
      <c r="B3" s="89"/>
      <c r="C3" s="89"/>
      <c r="D3" s="89"/>
      <c r="E3" s="89"/>
      <c r="G3" s="89" t="s">
        <v>269</v>
      </c>
      <c r="H3" s="89"/>
      <c r="I3" s="89"/>
    </row>
    <row r="4" spans="1:9" ht="15" customHeight="1" x14ac:dyDescent="0.25">
      <c r="A4" s="89"/>
      <c r="B4" s="89"/>
      <c r="C4" s="89"/>
      <c r="D4" s="89"/>
      <c r="E4" s="89"/>
      <c r="G4" s="151" t="s">
        <v>270</v>
      </c>
      <c r="H4" s="151"/>
      <c r="I4" s="151"/>
    </row>
    <row r="5" spans="1:9" x14ac:dyDescent="0.25">
      <c r="A5" s="89"/>
      <c r="B5" s="89"/>
      <c r="C5" s="89"/>
      <c r="D5" s="89"/>
      <c r="E5" s="89"/>
      <c r="F5" s="91"/>
      <c r="G5" s="151"/>
      <c r="H5" s="151"/>
      <c r="I5" s="151"/>
    </row>
    <row r="6" spans="1:9" x14ac:dyDescent="0.25">
      <c r="A6" s="89"/>
      <c r="B6" s="89"/>
      <c r="C6" s="89"/>
      <c r="D6" s="89"/>
      <c r="E6" s="89"/>
      <c r="F6" s="89"/>
      <c r="G6" s="91"/>
      <c r="H6" s="91"/>
      <c r="I6" s="91"/>
    </row>
    <row r="7" spans="1:9" x14ac:dyDescent="0.25">
      <c r="A7" s="89"/>
      <c r="B7" s="89"/>
      <c r="C7" s="89"/>
      <c r="D7" s="89"/>
      <c r="E7" s="89"/>
      <c r="F7" s="89"/>
      <c r="G7" s="89"/>
      <c r="H7" s="89"/>
      <c r="I7" s="89"/>
    </row>
    <row r="8" spans="1:9" x14ac:dyDescent="0.25">
      <c r="A8" s="150" t="s">
        <v>271</v>
      </c>
      <c r="B8" s="150"/>
      <c r="C8" s="150"/>
      <c r="D8" s="150"/>
      <c r="E8" s="150"/>
      <c r="F8" s="150"/>
      <c r="G8" s="150"/>
      <c r="H8" s="150"/>
      <c r="I8" s="150"/>
    </row>
    <row r="9" spans="1:9" x14ac:dyDescent="0.25">
      <c r="A9" s="150" t="s">
        <v>258</v>
      </c>
      <c r="B9" s="150"/>
      <c r="C9" s="150"/>
      <c r="D9" s="150"/>
      <c r="E9" s="150"/>
      <c r="F9" s="150"/>
      <c r="G9" s="150"/>
      <c r="H9" s="150"/>
      <c r="I9" s="150"/>
    </row>
    <row r="10" spans="1:9" x14ac:dyDescent="0.25">
      <c r="A10" s="92"/>
      <c r="B10" s="92"/>
      <c r="C10" s="92"/>
      <c r="D10" s="92"/>
      <c r="E10" s="92"/>
      <c r="F10" s="92"/>
      <c r="G10" s="92"/>
      <c r="H10" s="92"/>
      <c r="I10" s="92"/>
    </row>
    <row r="11" spans="1:9" x14ac:dyDescent="0.25">
      <c r="A11" s="89"/>
      <c r="B11" s="89"/>
      <c r="C11" s="89"/>
      <c r="D11" s="89"/>
      <c r="E11" s="89"/>
      <c r="F11" s="89"/>
      <c r="G11" s="89"/>
      <c r="H11" s="89"/>
      <c r="I11" s="89"/>
    </row>
    <row r="12" spans="1:9" x14ac:dyDescent="0.25">
      <c r="A12" s="152" t="s">
        <v>0</v>
      </c>
      <c r="B12" s="152"/>
      <c r="C12" s="152"/>
      <c r="D12" s="152"/>
      <c r="E12" s="152" t="s">
        <v>1</v>
      </c>
      <c r="F12" s="153" t="s">
        <v>214</v>
      </c>
      <c r="G12" s="154"/>
      <c r="H12" s="155" t="s">
        <v>272</v>
      </c>
      <c r="I12" s="152" t="s">
        <v>273</v>
      </c>
    </row>
    <row r="13" spans="1:9" x14ac:dyDescent="0.25">
      <c r="A13" s="152"/>
      <c r="B13" s="152"/>
      <c r="C13" s="152"/>
      <c r="D13" s="152"/>
      <c r="E13" s="152"/>
      <c r="F13" s="152" t="s">
        <v>215</v>
      </c>
      <c r="G13" s="155" t="s">
        <v>216</v>
      </c>
      <c r="H13" s="156"/>
      <c r="I13" s="152"/>
    </row>
    <row r="14" spans="1:9" x14ac:dyDescent="0.25">
      <c r="A14" s="152"/>
      <c r="B14" s="152"/>
      <c r="C14" s="152"/>
      <c r="D14" s="152"/>
      <c r="E14" s="152"/>
      <c r="F14" s="152"/>
      <c r="G14" s="157"/>
      <c r="H14" s="157"/>
      <c r="I14" s="152"/>
    </row>
    <row r="15" spans="1:9" x14ac:dyDescent="0.25">
      <c r="A15" s="148">
        <v>1</v>
      </c>
      <c r="B15" s="148"/>
      <c r="C15" s="148"/>
      <c r="D15" s="148"/>
      <c r="E15" s="93">
        <v>2</v>
      </c>
      <c r="F15" s="93">
        <v>3</v>
      </c>
      <c r="G15" s="93">
        <v>4</v>
      </c>
      <c r="H15" s="93">
        <v>5</v>
      </c>
      <c r="I15" s="93">
        <v>6</v>
      </c>
    </row>
    <row r="16" spans="1:9" x14ac:dyDescent="0.25">
      <c r="A16" s="93"/>
      <c r="B16" s="93"/>
      <c r="C16" s="93"/>
      <c r="D16" s="93"/>
      <c r="E16" s="93"/>
      <c r="F16" s="94"/>
      <c r="G16" s="94"/>
      <c r="H16" s="94"/>
      <c r="I16" s="95"/>
    </row>
    <row r="17" spans="1:9" x14ac:dyDescent="0.25">
      <c r="A17" s="96">
        <v>1</v>
      </c>
      <c r="B17" s="96"/>
      <c r="C17" s="96"/>
      <c r="D17" s="96"/>
      <c r="E17" s="97" t="s">
        <v>2</v>
      </c>
      <c r="F17" s="98">
        <f>[1]MASTER!B1</f>
        <v>1245143500</v>
      </c>
      <c r="G17" s="98">
        <f>SUM(G18+G32+G39+G41)</f>
        <v>1289774500</v>
      </c>
      <c r="H17" s="99">
        <f>G17-F17</f>
        <v>44631000</v>
      </c>
      <c r="I17" s="100">
        <f>H17/G17*100%*100</f>
        <v>3.460372336404542</v>
      </c>
    </row>
    <row r="18" spans="1:9" x14ac:dyDescent="0.25">
      <c r="A18" s="96">
        <v>1</v>
      </c>
      <c r="B18" s="96">
        <v>1</v>
      </c>
      <c r="C18" s="96"/>
      <c r="D18" s="96"/>
      <c r="E18" s="97" t="s">
        <v>3</v>
      </c>
      <c r="F18" s="98">
        <f>[1]MASTER!B16</f>
        <v>77000000</v>
      </c>
      <c r="G18" s="98">
        <f>SUM(G22+G28)</f>
        <v>87953000</v>
      </c>
      <c r="H18" s="98">
        <f t="shared" ref="H18:H61" si="0">G18-F18</f>
        <v>10953000</v>
      </c>
      <c r="I18" s="100">
        <f t="shared" ref="I18:I61" si="1">H18/G18*100%*100</f>
        <v>12.453242072470525</v>
      </c>
    </row>
    <row r="19" spans="1:9" x14ac:dyDescent="0.25">
      <c r="A19" s="93">
        <v>1</v>
      </c>
      <c r="B19" s="93">
        <v>1</v>
      </c>
      <c r="C19" s="93">
        <v>1</v>
      </c>
      <c r="D19" s="93"/>
      <c r="E19" s="101" t="s">
        <v>4</v>
      </c>
      <c r="F19" s="99">
        <v>0</v>
      </c>
      <c r="G19" s="99">
        <v>0</v>
      </c>
      <c r="H19" s="99">
        <f t="shared" si="0"/>
        <v>0</v>
      </c>
      <c r="I19" s="99">
        <v>0</v>
      </c>
    </row>
    <row r="20" spans="1:9" x14ac:dyDescent="0.25">
      <c r="A20" s="93">
        <v>1</v>
      </c>
      <c r="B20" s="93">
        <v>1</v>
      </c>
      <c r="C20" s="93">
        <v>1</v>
      </c>
      <c r="D20" s="93">
        <v>1</v>
      </c>
      <c r="E20" s="101" t="s">
        <v>130</v>
      </c>
      <c r="F20" s="99">
        <v>0</v>
      </c>
      <c r="G20" s="99">
        <v>0</v>
      </c>
      <c r="H20" s="99">
        <f t="shared" si="0"/>
        <v>0</v>
      </c>
      <c r="I20" s="99">
        <v>0</v>
      </c>
    </row>
    <row r="21" spans="1:9" ht="30" x14ac:dyDescent="0.25">
      <c r="A21" s="93">
        <v>1</v>
      </c>
      <c r="B21" s="93">
        <v>1</v>
      </c>
      <c r="C21" s="93">
        <v>1</v>
      </c>
      <c r="D21" s="93">
        <v>2</v>
      </c>
      <c r="E21" s="102" t="s">
        <v>131</v>
      </c>
      <c r="F21" s="99">
        <v>0</v>
      </c>
      <c r="G21" s="99">
        <v>0</v>
      </c>
      <c r="H21" s="99">
        <f t="shared" si="0"/>
        <v>0</v>
      </c>
      <c r="I21" s="99">
        <v>0</v>
      </c>
    </row>
    <row r="22" spans="1:9" ht="45" x14ac:dyDescent="0.25">
      <c r="A22" s="93">
        <v>1</v>
      </c>
      <c r="B22" s="93">
        <v>1</v>
      </c>
      <c r="C22" s="93">
        <v>1</v>
      </c>
      <c r="D22" s="93">
        <v>3</v>
      </c>
      <c r="E22" s="102" t="s">
        <v>132</v>
      </c>
      <c r="F22" s="99">
        <f>[1]MASTER!B12</f>
        <v>12000000</v>
      </c>
      <c r="G22" s="99">
        <f>F22</f>
        <v>12000000</v>
      </c>
      <c r="H22" s="99">
        <f t="shared" si="0"/>
        <v>0</v>
      </c>
      <c r="I22" s="100">
        <f t="shared" si="1"/>
        <v>0</v>
      </c>
    </row>
    <row r="23" spans="1:9" x14ac:dyDescent="0.25">
      <c r="A23" s="93"/>
      <c r="B23" s="93"/>
      <c r="C23" s="93"/>
      <c r="D23" s="93"/>
      <c r="E23" s="101"/>
      <c r="F23" s="99"/>
      <c r="G23" s="99"/>
      <c r="H23" s="99"/>
      <c r="I23" s="100"/>
    </row>
    <row r="24" spans="1:9" x14ac:dyDescent="0.25">
      <c r="A24" s="93">
        <v>1</v>
      </c>
      <c r="B24" s="93">
        <v>1</v>
      </c>
      <c r="C24" s="93">
        <v>2</v>
      </c>
      <c r="D24" s="93"/>
      <c r="E24" s="101" t="s">
        <v>133</v>
      </c>
      <c r="F24" s="99">
        <v>0</v>
      </c>
      <c r="G24" s="99">
        <v>0</v>
      </c>
      <c r="H24" s="99">
        <v>0</v>
      </c>
      <c r="I24" s="99">
        <v>0</v>
      </c>
    </row>
    <row r="25" spans="1:9" x14ac:dyDescent="0.25">
      <c r="A25" s="93">
        <v>1</v>
      </c>
      <c r="B25" s="93">
        <v>1</v>
      </c>
      <c r="C25" s="93">
        <v>2</v>
      </c>
      <c r="D25" s="93">
        <v>1</v>
      </c>
      <c r="E25" s="101" t="s">
        <v>134</v>
      </c>
      <c r="F25" s="99">
        <v>0</v>
      </c>
      <c r="G25" s="99">
        <v>0</v>
      </c>
      <c r="H25" s="99">
        <v>0</v>
      </c>
      <c r="I25" s="99">
        <v>0</v>
      </c>
    </row>
    <row r="26" spans="1:9" x14ac:dyDescent="0.25">
      <c r="A26" s="93">
        <v>1</v>
      </c>
      <c r="B26" s="93">
        <v>1</v>
      </c>
      <c r="C26" s="93">
        <v>1</v>
      </c>
      <c r="D26" s="93">
        <v>2</v>
      </c>
      <c r="E26" s="101" t="s">
        <v>135</v>
      </c>
      <c r="F26" s="99">
        <v>0</v>
      </c>
      <c r="G26" s="99">
        <v>0</v>
      </c>
      <c r="H26" s="99">
        <v>0</v>
      </c>
      <c r="I26" s="99">
        <v>0</v>
      </c>
    </row>
    <row r="27" spans="1:9" x14ac:dyDescent="0.25">
      <c r="A27" s="93"/>
      <c r="B27" s="93"/>
      <c r="C27" s="93"/>
      <c r="D27" s="93"/>
      <c r="E27" s="101"/>
      <c r="F27" s="99"/>
      <c r="G27" s="99"/>
      <c r="H27" s="99"/>
      <c r="I27" s="99"/>
    </row>
    <row r="28" spans="1:9" ht="30" x14ac:dyDescent="0.25">
      <c r="A28" s="93">
        <v>1</v>
      </c>
      <c r="B28" s="93">
        <v>1</v>
      </c>
      <c r="C28" s="93">
        <v>3</v>
      </c>
      <c r="D28" s="93"/>
      <c r="E28" s="102" t="s">
        <v>136</v>
      </c>
      <c r="F28" s="99">
        <f>[1]MASTER!B14</f>
        <v>65000000</v>
      </c>
      <c r="G28" s="99">
        <f>73645000+2308000</f>
        <v>75953000</v>
      </c>
      <c r="H28" s="99">
        <f t="shared" si="0"/>
        <v>10953000</v>
      </c>
      <c r="I28" s="100">
        <f t="shared" si="1"/>
        <v>14.420760206970101</v>
      </c>
    </row>
    <row r="29" spans="1:9" x14ac:dyDescent="0.25">
      <c r="A29" s="93"/>
      <c r="B29" s="93"/>
      <c r="C29" s="93"/>
      <c r="D29" s="93"/>
      <c r="E29" s="101"/>
      <c r="F29" s="99"/>
      <c r="G29" s="99"/>
      <c r="H29" s="99"/>
      <c r="I29" s="100"/>
    </row>
    <row r="30" spans="1:9" x14ac:dyDescent="0.25">
      <c r="A30" s="93">
        <v>1</v>
      </c>
      <c r="B30" s="93">
        <v>1</v>
      </c>
      <c r="C30" s="93">
        <v>4</v>
      </c>
      <c r="D30" s="93"/>
      <c r="E30" s="101" t="s">
        <v>137</v>
      </c>
      <c r="F30" s="99">
        <v>0</v>
      </c>
      <c r="G30" s="99">
        <v>0</v>
      </c>
      <c r="H30" s="99">
        <f t="shared" si="0"/>
        <v>0</v>
      </c>
      <c r="I30" s="100"/>
    </row>
    <row r="31" spans="1:9" x14ac:dyDescent="0.25">
      <c r="A31" s="93"/>
      <c r="B31" s="93"/>
      <c r="C31" s="93"/>
      <c r="D31" s="93"/>
      <c r="E31" s="101"/>
      <c r="F31" s="99"/>
      <c r="G31" s="99"/>
      <c r="H31" s="99"/>
      <c r="I31" s="100"/>
    </row>
    <row r="32" spans="1:9" x14ac:dyDescent="0.25">
      <c r="A32" s="93">
        <v>1</v>
      </c>
      <c r="B32" s="93">
        <v>2</v>
      </c>
      <c r="C32" s="93"/>
      <c r="D32" s="93"/>
      <c r="E32" s="101" t="s">
        <v>5</v>
      </c>
      <c r="F32" s="99">
        <f>SUM(F33:F38)</f>
        <v>1162579000</v>
      </c>
      <c r="G32" s="99">
        <f>SUM(G33:G38)</f>
        <v>1171257000</v>
      </c>
      <c r="H32" s="99">
        <f t="shared" si="0"/>
        <v>8678000</v>
      </c>
      <c r="I32" s="100">
        <f t="shared" si="1"/>
        <v>0.74091339475452433</v>
      </c>
    </row>
    <row r="33" spans="1:10" x14ac:dyDescent="0.25">
      <c r="A33" s="93">
        <v>1</v>
      </c>
      <c r="B33" s="93">
        <v>2</v>
      </c>
      <c r="C33" s="93">
        <v>1</v>
      </c>
      <c r="D33" s="93"/>
      <c r="E33" s="101" t="s">
        <v>6</v>
      </c>
      <c r="F33" s="99">
        <f>[1]MASTER!B3</f>
        <v>787613000</v>
      </c>
      <c r="G33" s="99">
        <f>F33</f>
        <v>787613000</v>
      </c>
      <c r="H33" s="99">
        <f t="shared" si="0"/>
        <v>0</v>
      </c>
      <c r="I33" s="100">
        <f t="shared" si="1"/>
        <v>0</v>
      </c>
    </row>
    <row r="34" spans="1:10" ht="45" x14ac:dyDescent="0.25">
      <c r="A34" s="93">
        <v>1</v>
      </c>
      <c r="B34" s="93">
        <v>2</v>
      </c>
      <c r="C34" s="93">
        <v>2</v>
      </c>
      <c r="D34" s="93"/>
      <c r="E34" s="102" t="s">
        <v>138</v>
      </c>
      <c r="F34" s="99">
        <f>[1]MASTER!C5</f>
        <v>16865000</v>
      </c>
      <c r="G34" s="99">
        <v>25543000</v>
      </c>
      <c r="H34" s="99">
        <f t="shared" si="0"/>
        <v>8678000</v>
      </c>
      <c r="I34" s="100">
        <f t="shared" si="1"/>
        <v>33.974082918999329</v>
      </c>
    </row>
    <row r="35" spans="1:10" x14ac:dyDescent="0.25">
      <c r="A35" s="93">
        <v>1</v>
      </c>
      <c r="B35" s="93">
        <v>2</v>
      </c>
      <c r="C35" s="93">
        <v>3</v>
      </c>
      <c r="D35" s="93"/>
      <c r="E35" s="101" t="s">
        <v>7</v>
      </c>
      <c r="F35" s="99">
        <f>[1]MASTER!B6</f>
        <v>273101000</v>
      </c>
      <c r="G35" s="99">
        <f>F35</f>
        <v>273101000</v>
      </c>
      <c r="H35" s="99">
        <f t="shared" si="0"/>
        <v>0</v>
      </c>
      <c r="I35" s="100">
        <f t="shared" si="1"/>
        <v>0</v>
      </c>
    </row>
    <row r="36" spans="1:10" ht="30" x14ac:dyDescent="0.25">
      <c r="A36" s="93">
        <v>1</v>
      </c>
      <c r="B36" s="93">
        <v>2</v>
      </c>
      <c r="C36" s="93">
        <v>4</v>
      </c>
      <c r="D36" s="93"/>
      <c r="E36" s="102" t="s">
        <v>139</v>
      </c>
      <c r="F36" s="99">
        <f>[1]MASTER!B7</f>
        <v>35000000</v>
      </c>
      <c r="G36" s="99">
        <f>F36</f>
        <v>35000000</v>
      </c>
      <c r="H36" s="99">
        <f t="shared" si="0"/>
        <v>0</v>
      </c>
      <c r="I36" s="100">
        <f t="shared" si="1"/>
        <v>0</v>
      </c>
    </row>
    <row r="37" spans="1:10" x14ac:dyDescent="0.25">
      <c r="A37" s="93">
        <v>1</v>
      </c>
      <c r="B37" s="93">
        <v>2</v>
      </c>
      <c r="C37" s="93">
        <v>4</v>
      </c>
      <c r="D37" s="93">
        <v>1</v>
      </c>
      <c r="E37" s="101" t="s">
        <v>217</v>
      </c>
      <c r="F37" s="99"/>
      <c r="G37" s="99"/>
      <c r="H37" s="99"/>
      <c r="I37" s="100"/>
    </row>
    <row r="38" spans="1:10" ht="30" x14ac:dyDescent="0.25">
      <c r="A38" s="93">
        <v>1</v>
      </c>
      <c r="B38" s="93">
        <v>2</v>
      </c>
      <c r="C38" s="93">
        <v>5</v>
      </c>
      <c r="D38" s="93"/>
      <c r="E38" s="102" t="s">
        <v>140</v>
      </c>
      <c r="F38" s="99">
        <f>[1]MASTER!B8</f>
        <v>50000000</v>
      </c>
      <c r="G38" s="99">
        <f>F38</f>
        <v>50000000</v>
      </c>
      <c r="H38" s="99">
        <f t="shared" si="0"/>
        <v>0</v>
      </c>
      <c r="I38" s="100">
        <f t="shared" si="1"/>
        <v>0</v>
      </c>
    </row>
    <row r="39" spans="1:10" ht="30" x14ac:dyDescent="0.25">
      <c r="A39" s="93">
        <v>1</v>
      </c>
      <c r="B39" s="93">
        <v>2</v>
      </c>
      <c r="C39" s="93">
        <v>5</v>
      </c>
      <c r="D39" s="93">
        <v>1</v>
      </c>
      <c r="E39" s="102" t="s">
        <v>274</v>
      </c>
      <c r="F39" s="99">
        <v>0</v>
      </c>
      <c r="G39" s="99">
        <v>25000000</v>
      </c>
      <c r="H39" s="99">
        <f t="shared" si="0"/>
        <v>25000000</v>
      </c>
      <c r="I39" s="100">
        <f t="shared" si="1"/>
        <v>100</v>
      </c>
    </row>
    <row r="40" spans="1:10" x14ac:dyDescent="0.25">
      <c r="A40" s="93"/>
      <c r="B40" s="93"/>
      <c r="C40" s="93"/>
      <c r="D40" s="93"/>
      <c r="E40" s="103"/>
      <c r="F40" s="99"/>
      <c r="G40" s="99"/>
      <c r="H40" s="99"/>
      <c r="I40" s="100"/>
    </row>
    <row r="41" spans="1:10" x14ac:dyDescent="0.25">
      <c r="A41" s="93">
        <v>1</v>
      </c>
      <c r="B41" s="93">
        <v>3</v>
      </c>
      <c r="C41" s="93"/>
      <c r="D41" s="93"/>
      <c r="E41" s="101" t="s">
        <v>141</v>
      </c>
      <c r="F41" s="99">
        <f>[1]MASTER!B17</f>
        <v>5564500</v>
      </c>
      <c r="G41" s="99">
        <f>F41</f>
        <v>5564500</v>
      </c>
      <c r="H41" s="99">
        <f t="shared" si="0"/>
        <v>0</v>
      </c>
      <c r="I41" s="100">
        <f t="shared" si="1"/>
        <v>0</v>
      </c>
    </row>
    <row r="42" spans="1:10" ht="45" x14ac:dyDescent="0.25">
      <c r="A42" s="93">
        <v>1</v>
      </c>
      <c r="B42" s="93">
        <v>3</v>
      </c>
      <c r="C42" s="93">
        <v>1</v>
      </c>
      <c r="D42" s="93"/>
      <c r="E42" s="102" t="s">
        <v>142</v>
      </c>
      <c r="F42" s="99">
        <v>0</v>
      </c>
      <c r="G42" s="99">
        <v>0</v>
      </c>
      <c r="H42" s="99">
        <f t="shared" si="0"/>
        <v>0</v>
      </c>
      <c r="I42" s="99">
        <v>0</v>
      </c>
    </row>
    <row r="43" spans="1:10" ht="30" x14ac:dyDescent="0.25">
      <c r="A43" s="93">
        <v>1</v>
      </c>
      <c r="B43" s="93">
        <v>3</v>
      </c>
      <c r="C43" s="93">
        <v>2</v>
      </c>
      <c r="D43" s="93"/>
      <c r="E43" s="102" t="s">
        <v>275</v>
      </c>
      <c r="F43" s="99">
        <v>0</v>
      </c>
      <c r="G43" s="99">
        <v>0</v>
      </c>
      <c r="H43" s="99">
        <f t="shared" si="0"/>
        <v>0</v>
      </c>
      <c r="I43" s="99">
        <v>0</v>
      </c>
    </row>
    <row r="44" spans="1:10" x14ac:dyDescent="0.25">
      <c r="A44" s="93"/>
      <c r="B44" s="93"/>
      <c r="C44" s="93"/>
      <c r="D44" s="93"/>
      <c r="E44" s="103"/>
      <c r="F44" s="99"/>
      <c r="G44" s="99"/>
      <c r="H44" s="99"/>
      <c r="I44" s="100"/>
    </row>
    <row r="45" spans="1:10" x14ac:dyDescent="0.25">
      <c r="A45" s="93"/>
      <c r="B45" s="93"/>
      <c r="C45" s="93"/>
      <c r="D45" s="93"/>
      <c r="E45" s="97" t="s">
        <v>8</v>
      </c>
      <c r="F45" s="98">
        <f>F18+F32+F41</f>
        <v>1245143500</v>
      </c>
      <c r="G45" s="98">
        <f>G18+G32+G39+G41</f>
        <v>1289774500</v>
      </c>
      <c r="H45" s="99">
        <f t="shared" si="0"/>
        <v>44631000</v>
      </c>
      <c r="I45" s="100">
        <f t="shared" si="1"/>
        <v>3.460372336404542</v>
      </c>
    </row>
    <row r="46" spans="1:10" x14ac:dyDescent="0.25">
      <c r="A46" s="93"/>
      <c r="B46" s="93"/>
      <c r="C46" s="93"/>
      <c r="D46" s="93"/>
      <c r="E46" s="103"/>
      <c r="F46" s="99"/>
      <c r="G46" s="99"/>
      <c r="H46" s="99"/>
      <c r="I46" s="100"/>
    </row>
    <row r="47" spans="1:10" x14ac:dyDescent="0.25">
      <c r="A47" s="96">
        <v>2</v>
      </c>
      <c r="B47" s="96"/>
      <c r="C47" s="96"/>
      <c r="D47" s="96"/>
      <c r="E47" s="97" t="s">
        <v>9</v>
      </c>
      <c r="F47" s="98">
        <f>SUM(F48+F124+F453+F466)</f>
        <v>1248143500</v>
      </c>
      <c r="G47" s="98">
        <f>SUM(G48+G124+G453+G466+G565)</f>
        <v>1292774500</v>
      </c>
      <c r="H47" s="99">
        <f t="shared" ref="H47" si="2">G47-F47</f>
        <v>44631000</v>
      </c>
      <c r="I47" s="100">
        <f t="shared" ref="I47" si="3">H47/G47*100%*100</f>
        <v>3.4523422298320394</v>
      </c>
    </row>
    <row r="48" spans="1:10" ht="30" x14ac:dyDescent="0.25">
      <c r="A48" s="96">
        <v>2</v>
      </c>
      <c r="B48" s="96">
        <v>1</v>
      </c>
      <c r="C48" s="96"/>
      <c r="D48" s="96"/>
      <c r="E48" s="104" t="s">
        <v>143</v>
      </c>
      <c r="F48" s="98">
        <f>SUM(F49+F59+F74+F82+F87+F94+F101+F108)</f>
        <v>269421500</v>
      </c>
      <c r="G48" s="98">
        <f>SUM(G49+G59+G74+G82+G87+G94+G101+G108+G117)</f>
        <v>237601089</v>
      </c>
      <c r="H48" s="99">
        <f t="shared" si="0"/>
        <v>-31820411</v>
      </c>
      <c r="I48" s="100">
        <f t="shared" si="1"/>
        <v>-13.392367490369542</v>
      </c>
      <c r="J48" s="105"/>
    </row>
    <row r="49" spans="1:10" x14ac:dyDescent="0.25">
      <c r="A49" s="93">
        <v>2</v>
      </c>
      <c r="B49" s="93">
        <v>1</v>
      </c>
      <c r="C49" s="93">
        <v>1</v>
      </c>
      <c r="D49" s="93"/>
      <c r="E49" s="101" t="s">
        <v>10</v>
      </c>
      <c r="F49" s="99">
        <f>SUM(F50:F57)</f>
        <v>188074916</v>
      </c>
      <c r="G49" s="99">
        <f>SUM(G50:G57)</f>
        <v>146121505</v>
      </c>
      <c r="H49" s="99">
        <f t="shared" si="0"/>
        <v>-41953411</v>
      </c>
      <c r="I49" s="100">
        <f t="shared" si="1"/>
        <v>-28.711318706989776</v>
      </c>
      <c r="J49" s="105"/>
    </row>
    <row r="50" spans="1:10" ht="30" x14ac:dyDescent="0.25">
      <c r="A50" s="93"/>
      <c r="B50" s="93"/>
      <c r="C50" s="93"/>
      <c r="D50" s="93"/>
      <c r="E50" s="106" t="s">
        <v>144</v>
      </c>
      <c r="F50" s="107">
        <f>[1]MASTER!B32</f>
        <v>122994000</v>
      </c>
      <c r="G50" s="107">
        <v>95384000</v>
      </c>
      <c r="H50" s="99">
        <f t="shared" si="0"/>
        <v>-27610000</v>
      </c>
      <c r="I50" s="100">
        <f t="shared" si="1"/>
        <v>-28.946154491319298</v>
      </c>
    </row>
    <row r="51" spans="1:10" ht="30" x14ac:dyDescent="0.25">
      <c r="A51" s="93"/>
      <c r="B51" s="93"/>
      <c r="C51" s="93"/>
      <c r="D51" s="93"/>
      <c r="E51" s="108" t="s">
        <v>218</v>
      </c>
      <c r="F51" s="107">
        <f>[1]MASTER!B31</f>
        <v>22488000</v>
      </c>
      <c r="G51" s="107">
        <v>17516000</v>
      </c>
      <c r="H51" s="99">
        <f t="shared" si="0"/>
        <v>-4972000</v>
      </c>
      <c r="I51" s="100">
        <f t="shared" si="1"/>
        <v>-28.385476136104131</v>
      </c>
    </row>
    <row r="52" spans="1:10" ht="30.75" customHeight="1" x14ac:dyDescent="0.25">
      <c r="A52" s="93"/>
      <c r="B52" s="93"/>
      <c r="C52" s="93"/>
      <c r="D52" s="93"/>
      <c r="E52" s="106" t="s">
        <v>145</v>
      </c>
      <c r="F52" s="99">
        <f>[1]MASTER!B40</f>
        <v>12000000</v>
      </c>
      <c r="G52" s="99">
        <f>F52</f>
        <v>12000000</v>
      </c>
      <c r="H52" s="99">
        <f t="shared" si="0"/>
        <v>0</v>
      </c>
      <c r="I52" s="100">
        <f t="shared" si="1"/>
        <v>0</v>
      </c>
    </row>
    <row r="53" spans="1:10" ht="33.75" customHeight="1" x14ac:dyDescent="0.25">
      <c r="A53" s="93"/>
      <c r="B53" s="93"/>
      <c r="C53" s="93"/>
      <c r="D53" s="93"/>
      <c r="E53" s="108" t="s">
        <v>276</v>
      </c>
      <c r="F53" s="107">
        <f>[1]MASTER!B37</f>
        <v>3000000</v>
      </c>
      <c r="G53" s="107">
        <f>F53</f>
        <v>3000000</v>
      </c>
      <c r="H53" s="99">
        <f t="shared" si="0"/>
        <v>0</v>
      </c>
      <c r="I53" s="100">
        <f t="shared" si="1"/>
        <v>0</v>
      </c>
    </row>
    <row r="54" spans="1:10" ht="30" x14ac:dyDescent="0.25">
      <c r="A54" s="93"/>
      <c r="B54" s="93"/>
      <c r="C54" s="93"/>
      <c r="D54" s="93"/>
      <c r="E54" s="108" t="s">
        <v>146</v>
      </c>
      <c r="F54" s="107">
        <f>[1]MASTER!B41</f>
        <v>4426920</v>
      </c>
      <c r="G54" s="107">
        <v>1397100</v>
      </c>
      <c r="H54" s="99">
        <f t="shared" si="0"/>
        <v>-3029820</v>
      </c>
      <c r="I54" s="100">
        <f t="shared" si="1"/>
        <v>-216.86493450719348</v>
      </c>
    </row>
    <row r="55" spans="1:10" x14ac:dyDescent="0.25">
      <c r="A55" s="93"/>
      <c r="B55" s="93"/>
      <c r="C55" s="93"/>
      <c r="D55" s="93"/>
      <c r="E55" s="103" t="s">
        <v>147</v>
      </c>
      <c r="F55" s="107">
        <f>[1]MASTER!B30</f>
        <v>11448000</v>
      </c>
      <c r="G55" s="107">
        <f>F55</f>
        <v>11448000</v>
      </c>
      <c r="H55" s="99">
        <f t="shared" si="0"/>
        <v>0</v>
      </c>
      <c r="I55" s="100">
        <f t="shared" si="1"/>
        <v>0</v>
      </c>
    </row>
    <row r="56" spans="1:10" ht="14.25" customHeight="1" x14ac:dyDescent="0.25">
      <c r="A56" s="93"/>
      <c r="B56" s="93"/>
      <c r="C56" s="93"/>
      <c r="D56" s="93"/>
      <c r="E56" s="108" t="s">
        <v>277</v>
      </c>
      <c r="F56" s="107">
        <f>[1]MASTER!B42</f>
        <v>9207996</v>
      </c>
      <c r="G56" s="107">
        <v>2866405</v>
      </c>
      <c r="H56" s="99">
        <f t="shared" si="0"/>
        <v>-6341591</v>
      </c>
      <c r="I56" s="100">
        <f t="shared" si="1"/>
        <v>-221.23848514079484</v>
      </c>
    </row>
    <row r="57" spans="1:10" ht="30" x14ac:dyDescent="0.25">
      <c r="A57" s="93"/>
      <c r="B57" s="93"/>
      <c r="C57" s="93"/>
      <c r="D57" s="93"/>
      <c r="E57" s="106" t="s">
        <v>278</v>
      </c>
      <c r="F57" s="107">
        <f>[1]MASTER!B43</f>
        <v>2510000</v>
      </c>
      <c r="G57" s="107">
        <f>F57</f>
        <v>2510000</v>
      </c>
      <c r="H57" s="99">
        <f t="shared" si="0"/>
        <v>0</v>
      </c>
      <c r="I57" s="100">
        <f t="shared" si="1"/>
        <v>0</v>
      </c>
    </row>
    <row r="58" spans="1:10" x14ac:dyDescent="0.25">
      <c r="A58" s="93"/>
      <c r="B58" s="93"/>
      <c r="C58" s="93"/>
      <c r="D58" s="93"/>
      <c r="E58" s="103"/>
      <c r="F58" s="99"/>
      <c r="G58" s="99"/>
      <c r="H58" s="99"/>
      <c r="I58" s="100"/>
    </row>
    <row r="59" spans="1:10" x14ac:dyDescent="0.25">
      <c r="A59" s="93">
        <v>2</v>
      </c>
      <c r="B59" s="93">
        <v>1</v>
      </c>
      <c r="C59" s="93">
        <v>2</v>
      </c>
      <c r="D59" s="93"/>
      <c r="E59" s="101" t="s">
        <v>11</v>
      </c>
      <c r="F59" s="99">
        <f>SUM(F61:F72)</f>
        <v>30696584</v>
      </c>
      <c r="G59" s="99">
        <f>SUM(G61:G72)</f>
        <v>39429584</v>
      </c>
      <c r="H59" s="99">
        <f t="shared" si="0"/>
        <v>8733000</v>
      </c>
      <c r="I59" s="100">
        <f t="shared" si="1"/>
        <v>22.148344248318725</v>
      </c>
    </row>
    <row r="60" spans="1:10" x14ac:dyDescent="0.25">
      <c r="A60" s="93">
        <v>2</v>
      </c>
      <c r="B60" s="93">
        <v>1</v>
      </c>
      <c r="C60" s="93">
        <v>2</v>
      </c>
      <c r="D60" s="93">
        <v>2</v>
      </c>
      <c r="E60" s="101" t="s">
        <v>12</v>
      </c>
      <c r="F60" s="99"/>
      <c r="G60" s="99"/>
      <c r="H60" s="99"/>
      <c r="I60" s="100"/>
    </row>
    <row r="61" spans="1:10" x14ac:dyDescent="0.25">
      <c r="A61" s="93"/>
      <c r="B61" s="93"/>
      <c r="C61" s="93"/>
      <c r="D61" s="93"/>
      <c r="E61" s="103" t="s">
        <v>148</v>
      </c>
      <c r="F61" s="99">
        <v>1276084</v>
      </c>
      <c r="G61" s="99">
        <f>F61+521200</f>
        <v>1797284</v>
      </c>
      <c r="H61" s="99">
        <f t="shared" si="0"/>
        <v>521200</v>
      </c>
      <c r="I61" s="100">
        <f t="shared" si="1"/>
        <v>28.999312295663906</v>
      </c>
    </row>
    <row r="62" spans="1:10" x14ac:dyDescent="0.25">
      <c r="A62" s="93"/>
      <c r="B62" s="93"/>
      <c r="C62" s="93"/>
      <c r="D62" s="93"/>
      <c r="E62" s="103" t="s">
        <v>149</v>
      </c>
      <c r="F62" s="99">
        <v>300000</v>
      </c>
      <c r="G62" s="99">
        <v>900000</v>
      </c>
      <c r="H62" s="99">
        <f>G62-F62</f>
        <v>600000</v>
      </c>
      <c r="I62" s="100">
        <f>H62/G62*100%*100</f>
        <v>66.666666666666657</v>
      </c>
    </row>
    <row r="63" spans="1:10" ht="30" x14ac:dyDescent="0.25">
      <c r="A63" s="93"/>
      <c r="B63" s="93"/>
      <c r="C63" s="93"/>
      <c r="D63" s="93"/>
      <c r="E63" s="108" t="s">
        <v>279</v>
      </c>
      <c r="F63" s="99">
        <f>[1]MASTER!B25</f>
        <v>7500000</v>
      </c>
      <c r="G63" s="99">
        <v>5250000</v>
      </c>
      <c r="H63" s="99">
        <f t="shared" ref="H63:H69" si="4">G63-F63</f>
        <v>-2250000</v>
      </c>
      <c r="I63" s="100">
        <f t="shared" ref="I63:I69" si="5">H63/G63*100%*100</f>
        <v>-42.857142857142854</v>
      </c>
    </row>
    <row r="64" spans="1:10" x14ac:dyDescent="0.25">
      <c r="A64" s="93"/>
      <c r="B64" s="93"/>
      <c r="C64" s="93"/>
      <c r="D64" s="93"/>
      <c r="E64" s="103" t="s">
        <v>150</v>
      </c>
      <c r="F64" s="99">
        <f>[1]MASTER!B24</f>
        <v>3000000</v>
      </c>
      <c r="G64" s="99">
        <v>5915000</v>
      </c>
      <c r="H64" s="99">
        <f t="shared" si="4"/>
        <v>2915000</v>
      </c>
      <c r="I64" s="100">
        <f t="shared" si="5"/>
        <v>49.281487743026204</v>
      </c>
    </row>
    <row r="65" spans="1:9" x14ac:dyDescent="0.25">
      <c r="A65" s="93"/>
      <c r="B65" s="93"/>
      <c r="C65" s="93"/>
      <c r="D65" s="93"/>
      <c r="E65" s="103" t="s">
        <v>151</v>
      </c>
      <c r="F65" s="99">
        <f>[1]MASTER!B29</f>
        <v>3000000</v>
      </c>
      <c r="G65" s="99">
        <f>F65</f>
        <v>3000000</v>
      </c>
      <c r="H65" s="99">
        <f t="shared" si="4"/>
        <v>0</v>
      </c>
      <c r="I65" s="100">
        <f t="shared" si="5"/>
        <v>0</v>
      </c>
    </row>
    <row r="66" spans="1:9" x14ac:dyDescent="0.25">
      <c r="A66" s="93"/>
      <c r="B66" s="93"/>
      <c r="C66" s="93"/>
      <c r="D66" s="93"/>
      <c r="E66" s="103" t="s">
        <v>152</v>
      </c>
      <c r="F66" s="99">
        <f>[1]MASTER!B44</f>
        <v>256000</v>
      </c>
      <c r="G66" s="99">
        <f>F66</f>
        <v>256000</v>
      </c>
      <c r="H66" s="99">
        <f t="shared" si="4"/>
        <v>0</v>
      </c>
      <c r="I66" s="100">
        <f t="shared" si="5"/>
        <v>0</v>
      </c>
    </row>
    <row r="67" spans="1:9" ht="30" x14ac:dyDescent="0.25">
      <c r="A67" s="93"/>
      <c r="B67" s="93"/>
      <c r="C67" s="93"/>
      <c r="D67" s="93"/>
      <c r="E67" s="108" t="s">
        <v>280</v>
      </c>
      <c r="F67" s="99">
        <f>[1]MASTER!B35</f>
        <v>3000000</v>
      </c>
      <c r="G67" s="99">
        <f>F67</f>
        <v>3000000</v>
      </c>
      <c r="H67" s="99">
        <f t="shared" si="4"/>
        <v>0</v>
      </c>
      <c r="I67" s="100">
        <f t="shared" si="5"/>
        <v>0</v>
      </c>
    </row>
    <row r="68" spans="1:9" x14ac:dyDescent="0.25">
      <c r="A68" s="93"/>
      <c r="B68" s="93"/>
      <c r="C68" s="93"/>
      <c r="D68" s="93"/>
      <c r="E68" s="103" t="s">
        <v>153</v>
      </c>
      <c r="F68" s="99">
        <f>[1]MASTER!B39</f>
        <v>5564500</v>
      </c>
      <c r="G68" s="99">
        <f>F68</f>
        <v>5564500</v>
      </c>
      <c r="H68" s="99">
        <f t="shared" si="4"/>
        <v>0</v>
      </c>
      <c r="I68" s="100">
        <f t="shared" si="5"/>
        <v>0</v>
      </c>
    </row>
    <row r="69" spans="1:9" x14ac:dyDescent="0.25">
      <c r="A69" s="93"/>
      <c r="B69" s="93"/>
      <c r="C69" s="93"/>
      <c r="D69" s="93"/>
      <c r="E69" s="103" t="s">
        <v>154</v>
      </c>
      <c r="F69" s="99">
        <f>[1]MASTER!B21</f>
        <v>3000000</v>
      </c>
      <c r="G69" s="99">
        <f>F69</f>
        <v>3000000</v>
      </c>
      <c r="H69" s="99">
        <f t="shared" si="4"/>
        <v>0</v>
      </c>
      <c r="I69" s="100">
        <f t="shared" si="5"/>
        <v>0</v>
      </c>
    </row>
    <row r="70" spans="1:9" x14ac:dyDescent="0.25">
      <c r="A70" s="93"/>
      <c r="B70" s="93"/>
      <c r="C70" s="93"/>
      <c r="D70" s="93"/>
      <c r="E70" s="103" t="s">
        <v>281</v>
      </c>
      <c r="F70" s="99">
        <f>[1]MASTER!B33</f>
        <v>2000000</v>
      </c>
      <c r="G70" s="99">
        <v>9468000</v>
      </c>
      <c r="H70" s="99">
        <f>G70-F70</f>
        <v>7468000</v>
      </c>
      <c r="I70" s="100">
        <f>H70/G70*100%*100</f>
        <v>78.876214617659485</v>
      </c>
    </row>
    <row r="71" spans="1:9" x14ac:dyDescent="0.25">
      <c r="A71" s="93">
        <v>2</v>
      </c>
      <c r="B71" s="93">
        <v>1</v>
      </c>
      <c r="C71" s="93">
        <v>2</v>
      </c>
      <c r="D71" s="93">
        <v>3</v>
      </c>
      <c r="E71" s="101" t="s">
        <v>155</v>
      </c>
      <c r="F71" s="99"/>
      <c r="G71" s="99"/>
      <c r="H71" s="99"/>
      <c r="I71" s="100"/>
    </row>
    <row r="72" spans="1:9" x14ac:dyDescent="0.25">
      <c r="A72" s="93"/>
      <c r="B72" s="93"/>
      <c r="C72" s="93"/>
      <c r="D72" s="93"/>
      <c r="E72" s="103" t="s">
        <v>282</v>
      </c>
      <c r="F72" s="99">
        <v>1800000</v>
      </c>
      <c r="G72" s="99">
        <v>1278800</v>
      </c>
      <c r="H72" s="99">
        <f t="shared" ref="H72:H143" si="6">G72-F72</f>
        <v>-521200</v>
      </c>
      <c r="I72" s="100">
        <f t="shared" ref="I72:I143" si="7">H72/G72*100%*100</f>
        <v>-40.756959649671565</v>
      </c>
    </row>
    <row r="73" spans="1:9" x14ac:dyDescent="0.25">
      <c r="A73" s="93"/>
      <c r="B73" s="93"/>
      <c r="C73" s="93"/>
      <c r="D73" s="93"/>
      <c r="E73" s="103"/>
      <c r="F73" s="99"/>
      <c r="G73" s="99"/>
      <c r="H73" s="99"/>
      <c r="I73" s="100"/>
    </row>
    <row r="74" spans="1:9" x14ac:dyDescent="0.25">
      <c r="A74" s="93">
        <v>2</v>
      </c>
      <c r="B74" s="93">
        <v>1</v>
      </c>
      <c r="C74" s="93">
        <v>3</v>
      </c>
      <c r="D74" s="93"/>
      <c r="E74" s="101" t="s">
        <v>156</v>
      </c>
      <c r="F74" s="99">
        <f>[1]MASTER!B38</f>
        <v>4500000</v>
      </c>
      <c r="G74" s="99">
        <f>SUM(G76:G80)</f>
        <v>4500000</v>
      </c>
      <c r="H74" s="99">
        <f t="shared" si="6"/>
        <v>0</v>
      </c>
      <c r="I74" s="100">
        <f t="shared" si="7"/>
        <v>0</v>
      </c>
    </row>
    <row r="75" spans="1:9" x14ac:dyDescent="0.25">
      <c r="A75" s="93">
        <v>2</v>
      </c>
      <c r="B75" s="93">
        <v>1</v>
      </c>
      <c r="C75" s="93">
        <v>3</v>
      </c>
      <c r="D75" s="93">
        <v>2</v>
      </c>
      <c r="E75" s="101" t="s">
        <v>12</v>
      </c>
      <c r="F75" s="99"/>
      <c r="G75" s="99"/>
      <c r="H75" s="99"/>
      <c r="I75" s="100"/>
    </row>
    <row r="76" spans="1:9" x14ac:dyDescent="0.25">
      <c r="A76" s="93"/>
      <c r="B76" s="93"/>
      <c r="C76" s="93"/>
      <c r="D76" s="93"/>
      <c r="E76" s="103" t="s">
        <v>157</v>
      </c>
      <c r="F76" s="99">
        <v>330000</v>
      </c>
      <c r="G76" s="99">
        <f>F76</f>
        <v>330000</v>
      </c>
      <c r="H76" s="99">
        <f t="shared" si="6"/>
        <v>0</v>
      </c>
      <c r="I76" s="100">
        <f t="shared" si="7"/>
        <v>0</v>
      </c>
    </row>
    <row r="77" spans="1:9" x14ac:dyDescent="0.25">
      <c r="A77" s="93"/>
      <c r="B77" s="93"/>
      <c r="C77" s="93"/>
      <c r="D77" s="93"/>
      <c r="E77" s="103" t="s">
        <v>158</v>
      </c>
      <c r="F77" s="99">
        <v>170000</v>
      </c>
      <c r="G77" s="99">
        <f>F77</f>
        <v>170000</v>
      </c>
      <c r="H77" s="99">
        <f t="shared" si="6"/>
        <v>0</v>
      </c>
      <c r="I77" s="100">
        <f t="shared" si="7"/>
        <v>0</v>
      </c>
    </row>
    <row r="78" spans="1:9" x14ac:dyDescent="0.25">
      <c r="A78" s="93"/>
      <c r="B78" s="93"/>
      <c r="C78" s="93"/>
      <c r="D78" s="93"/>
      <c r="E78" s="103" t="s">
        <v>159</v>
      </c>
      <c r="F78" s="99">
        <v>1650000</v>
      </c>
      <c r="G78" s="99">
        <f>F78</f>
        <v>1650000</v>
      </c>
      <c r="H78" s="99">
        <f t="shared" si="6"/>
        <v>0</v>
      </c>
      <c r="I78" s="100">
        <f t="shared" si="7"/>
        <v>0</v>
      </c>
    </row>
    <row r="79" spans="1:9" x14ac:dyDescent="0.25">
      <c r="A79" s="93"/>
      <c r="B79" s="93"/>
      <c r="C79" s="93"/>
      <c r="D79" s="93"/>
      <c r="E79" s="103" t="s">
        <v>179</v>
      </c>
      <c r="F79" s="109">
        <v>850000</v>
      </c>
      <c r="G79" s="109">
        <f>F79</f>
        <v>850000</v>
      </c>
      <c r="H79" s="99">
        <f t="shared" si="6"/>
        <v>0</v>
      </c>
      <c r="I79" s="100">
        <f t="shared" si="7"/>
        <v>0</v>
      </c>
    </row>
    <row r="80" spans="1:9" x14ac:dyDescent="0.25">
      <c r="A80" s="93"/>
      <c r="B80" s="93"/>
      <c r="C80" s="93"/>
      <c r="D80" s="93"/>
      <c r="E80" s="103" t="s">
        <v>150</v>
      </c>
      <c r="F80" s="99">
        <v>1500000</v>
      </c>
      <c r="G80" s="99">
        <f>F80</f>
        <v>1500000</v>
      </c>
      <c r="H80" s="99">
        <f t="shared" si="6"/>
        <v>0</v>
      </c>
      <c r="I80" s="100">
        <f t="shared" si="7"/>
        <v>0</v>
      </c>
    </row>
    <row r="81" spans="1:9" x14ac:dyDescent="0.25">
      <c r="A81" s="93"/>
      <c r="B81" s="93"/>
      <c r="C81" s="93"/>
      <c r="D81" s="93"/>
      <c r="E81" s="103"/>
      <c r="F81" s="99"/>
      <c r="G81" s="99"/>
      <c r="H81" s="99"/>
      <c r="I81" s="100"/>
    </row>
    <row r="82" spans="1:9" x14ac:dyDescent="0.25">
      <c r="A82" s="93">
        <v>2</v>
      </c>
      <c r="B82" s="93">
        <v>1</v>
      </c>
      <c r="C82" s="93">
        <v>4</v>
      </c>
      <c r="D82" s="93"/>
      <c r="E82" s="101" t="s">
        <v>161</v>
      </c>
      <c r="F82" s="99">
        <f>[1]MASTER!B34</f>
        <v>20250000</v>
      </c>
      <c r="G82" s="99">
        <f>SUM(G84:G85)</f>
        <v>20250000</v>
      </c>
      <c r="H82" s="99">
        <f t="shared" si="6"/>
        <v>0</v>
      </c>
      <c r="I82" s="100">
        <f t="shared" si="7"/>
        <v>0</v>
      </c>
    </row>
    <row r="83" spans="1:9" x14ac:dyDescent="0.25">
      <c r="A83" s="93">
        <v>2</v>
      </c>
      <c r="B83" s="93">
        <v>1</v>
      </c>
      <c r="C83" s="93">
        <v>4</v>
      </c>
      <c r="D83" s="93">
        <v>2</v>
      </c>
      <c r="E83" s="101" t="s">
        <v>12</v>
      </c>
      <c r="F83" s="99"/>
      <c r="G83" s="99"/>
      <c r="H83" s="99"/>
      <c r="I83" s="100"/>
    </row>
    <row r="84" spans="1:9" x14ac:dyDescent="0.25">
      <c r="A84" s="93"/>
      <c r="B84" s="93"/>
      <c r="C84" s="93"/>
      <c r="D84" s="93"/>
      <c r="E84" s="103" t="s">
        <v>159</v>
      </c>
      <c r="F84" s="99">
        <v>2700000</v>
      </c>
      <c r="G84" s="99">
        <f>F84</f>
        <v>2700000</v>
      </c>
      <c r="H84" s="99">
        <f t="shared" si="6"/>
        <v>0</v>
      </c>
      <c r="I84" s="100">
        <f t="shared" si="7"/>
        <v>0</v>
      </c>
    </row>
    <row r="85" spans="1:9" x14ac:dyDescent="0.25">
      <c r="A85" s="93"/>
      <c r="B85" s="93"/>
      <c r="C85" s="93"/>
      <c r="D85" s="93"/>
      <c r="E85" s="103" t="s">
        <v>219</v>
      </c>
      <c r="F85" s="99">
        <v>17550000</v>
      </c>
      <c r="G85" s="99">
        <f>F85</f>
        <v>17550000</v>
      </c>
      <c r="H85" s="99">
        <f t="shared" si="6"/>
        <v>0</v>
      </c>
      <c r="I85" s="100">
        <f t="shared" si="7"/>
        <v>0</v>
      </c>
    </row>
    <row r="86" spans="1:9" x14ac:dyDescent="0.25">
      <c r="A86" s="93"/>
      <c r="B86" s="93"/>
      <c r="C86" s="93"/>
      <c r="D86" s="93"/>
      <c r="E86" s="103"/>
      <c r="F86" s="99"/>
      <c r="G86" s="99"/>
      <c r="H86" s="99"/>
      <c r="I86" s="100"/>
    </row>
    <row r="87" spans="1:9" x14ac:dyDescent="0.25">
      <c r="A87" s="93">
        <v>2</v>
      </c>
      <c r="B87" s="93">
        <v>1</v>
      </c>
      <c r="C87" s="93">
        <v>5</v>
      </c>
      <c r="D87" s="93"/>
      <c r="E87" s="103" t="s">
        <v>162</v>
      </c>
      <c r="F87" s="99">
        <f>[1]MASTER!B26</f>
        <v>2700000</v>
      </c>
      <c r="G87" s="99">
        <f>SUM(G89:G92)</f>
        <v>2700000</v>
      </c>
      <c r="H87" s="99">
        <f t="shared" si="6"/>
        <v>0</v>
      </c>
      <c r="I87" s="100">
        <f t="shared" si="7"/>
        <v>0</v>
      </c>
    </row>
    <row r="88" spans="1:9" x14ac:dyDescent="0.25">
      <c r="A88" s="93">
        <v>2</v>
      </c>
      <c r="B88" s="93">
        <v>1</v>
      </c>
      <c r="C88" s="93">
        <v>5</v>
      </c>
      <c r="D88" s="93">
        <v>2</v>
      </c>
      <c r="E88" s="103" t="s">
        <v>12</v>
      </c>
      <c r="F88" s="99"/>
      <c r="G88" s="99"/>
      <c r="H88" s="99"/>
      <c r="I88" s="100"/>
    </row>
    <row r="89" spans="1:9" x14ac:dyDescent="0.25">
      <c r="A89" s="93"/>
      <c r="B89" s="93"/>
      <c r="C89" s="93"/>
      <c r="D89" s="93"/>
      <c r="E89" s="103" t="s">
        <v>157</v>
      </c>
      <c r="F89" s="99">
        <v>100000</v>
      </c>
      <c r="G89" s="99">
        <f>F89</f>
        <v>100000</v>
      </c>
      <c r="H89" s="99">
        <f t="shared" si="6"/>
        <v>0</v>
      </c>
      <c r="I89" s="100">
        <f t="shared" si="7"/>
        <v>0</v>
      </c>
    </row>
    <row r="90" spans="1:9" x14ac:dyDescent="0.25">
      <c r="A90" s="93"/>
      <c r="B90" s="93"/>
      <c r="C90" s="93"/>
      <c r="D90" s="93"/>
      <c r="E90" s="103" t="s">
        <v>158</v>
      </c>
      <c r="F90" s="99">
        <v>40000</v>
      </c>
      <c r="G90" s="99">
        <f>F90</f>
        <v>40000</v>
      </c>
      <c r="H90" s="99">
        <f t="shared" si="6"/>
        <v>0</v>
      </c>
      <c r="I90" s="100">
        <f t="shared" si="7"/>
        <v>0</v>
      </c>
    </row>
    <row r="91" spans="1:9" x14ac:dyDescent="0.25">
      <c r="A91" s="93"/>
      <c r="B91" s="93"/>
      <c r="C91" s="93"/>
      <c r="D91" s="93"/>
      <c r="E91" s="103" t="s">
        <v>160</v>
      </c>
      <c r="F91" s="99">
        <v>2500000</v>
      </c>
      <c r="G91" s="99">
        <f>F91</f>
        <v>2500000</v>
      </c>
      <c r="H91" s="99">
        <f t="shared" si="6"/>
        <v>0</v>
      </c>
      <c r="I91" s="100">
        <f t="shared" si="7"/>
        <v>0</v>
      </c>
    </row>
    <row r="92" spans="1:9" x14ac:dyDescent="0.25">
      <c r="A92" s="93"/>
      <c r="B92" s="93"/>
      <c r="C92" s="93"/>
      <c r="D92" s="93"/>
      <c r="E92" s="103" t="s">
        <v>150</v>
      </c>
      <c r="F92" s="99">
        <v>60000</v>
      </c>
      <c r="G92" s="99">
        <f>F92</f>
        <v>60000</v>
      </c>
      <c r="H92" s="99">
        <f t="shared" si="6"/>
        <v>0</v>
      </c>
      <c r="I92" s="100">
        <f t="shared" si="7"/>
        <v>0</v>
      </c>
    </row>
    <row r="93" spans="1:9" x14ac:dyDescent="0.25">
      <c r="A93" s="93"/>
      <c r="B93" s="93"/>
      <c r="C93" s="93"/>
      <c r="D93" s="93"/>
      <c r="E93" s="103"/>
      <c r="F93" s="99"/>
      <c r="G93" s="99"/>
      <c r="H93" s="99"/>
      <c r="I93" s="100"/>
    </row>
    <row r="94" spans="1:9" x14ac:dyDescent="0.25">
      <c r="A94" s="93">
        <v>2</v>
      </c>
      <c r="B94" s="93">
        <v>1</v>
      </c>
      <c r="C94" s="93">
        <v>6</v>
      </c>
      <c r="D94" s="93"/>
      <c r="E94" s="103" t="s">
        <v>163</v>
      </c>
      <c r="F94" s="99">
        <f>[1]MASTER!B27</f>
        <v>2700000</v>
      </c>
      <c r="G94" s="99">
        <f>SUM(G96:G99)</f>
        <v>2700000</v>
      </c>
      <c r="H94" s="99">
        <f t="shared" si="6"/>
        <v>0</v>
      </c>
      <c r="I94" s="100">
        <f t="shared" si="7"/>
        <v>0</v>
      </c>
    </row>
    <row r="95" spans="1:9" x14ac:dyDescent="0.25">
      <c r="A95" s="93">
        <v>2</v>
      </c>
      <c r="B95" s="93">
        <v>1</v>
      </c>
      <c r="C95" s="93">
        <v>6</v>
      </c>
      <c r="D95" s="93">
        <v>2</v>
      </c>
      <c r="E95" s="103" t="s">
        <v>12</v>
      </c>
      <c r="F95" s="99"/>
      <c r="G95" s="99"/>
      <c r="H95" s="99"/>
      <c r="I95" s="100"/>
    </row>
    <row r="96" spans="1:9" x14ac:dyDescent="0.25">
      <c r="A96" s="93"/>
      <c r="B96" s="93"/>
      <c r="C96" s="93"/>
      <c r="D96" s="93"/>
      <c r="E96" s="103" t="s">
        <v>157</v>
      </c>
      <c r="F96" s="99">
        <v>80000</v>
      </c>
      <c r="G96" s="99">
        <f>F96</f>
        <v>80000</v>
      </c>
      <c r="H96" s="99">
        <f t="shared" si="6"/>
        <v>0</v>
      </c>
      <c r="I96" s="100">
        <f t="shared" si="7"/>
        <v>0</v>
      </c>
    </row>
    <row r="97" spans="1:9" x14ac:dyDescent="0.25">
      <c r="A97" s="93"/>
      <c r="B97" s="93"/>
      <c r="C97" s="93"/>
      <c r="D97" s="93"/>
      <c r="E97" s="103" t="s">
        <v>158</v>
      </c>
      <c r="F97" s="99">
        <v>50000</v>
      </c>
      <c r="G97" s="99">
        <f>F97</f>
        <v>50000</v>
      </c>
      <c r="H97" s="99">
        <f t="shared" si="6"/>
        <v>0</v>
      </c>
      <c r="I97" s="100">
        <f t="shared" si="7"/>
        <v>0</v>
      </c>
    </row>
    <row r="98" spans="1:9" x14ac:dyDescent="0.25">
      <c r="A98" s="93"/>
      <c r="B98" s="93"/>
      <c r="C98" s="93"/>
      <c r="D98" s="93"/>
      <c r="E98" s="103" t="s">
        <v>160</v>
      </c>
      <c r="F98" s="99">
        <v>2450000</v>
      </c>
      <c r="G98" s="99">
        <f>F98</f>
        <v>2450000</v>
      </c>
      <c r="H98" s="99">
        <f t="shared" si="6"/>
        <v>0</v>
      </c>
      <c r="I98" s="100">
        <f t="shared" si="7"/>
        <v>0</v>
      </c>
    </row>
    <row r="99" spans="1:9" x14ac:dyDescent="0.25">
      <c r="A99" s="93"/>
      <c r="B99" s="93"/>
      <c r="C99" s="93"/>
      <c r="D99" s="93"/>
      <c r="E99" s="103" t="s">
        <v>150</v>
      </c>
      <c r="F99" s="99">
        <v>120000</v>
      </c>
      <c r="G99" s="99">
        <f>F99</f>
        <v>120000</v>
      </c>
      <c r="H99" s="99">
        <f t="shared" si="6"/>
        <v>0</v>
      </c>
      <c r="I99" s="100">
        <f t="shared" si="7"/>
        <v>0</v>
      </c>
    </row>
    <row r="100" spans="1:9" x14ac:dyDescent="0.25">
      <c r="A100" s="93"/>
      <c r="B100" s="93"/>
      <c r="C100" s="93"/>
      <c r="D100" s="93"/>
      <c r="E100" s="103"/>
      <c r="F100" s="99"/>
      <c r="G100" s="99"/>
      <c r="H100" s="99"/>
      <c r="I100" s="100"/>
    </row>
    <row r="101" spans="1:9" ht="30" x14ac:dyDescent="0.25">
      <c r="A101" s="93">
        <v>2</v>
      </c>
      <c r="B101" s="93">
        <v>1</v>
      </c>
      <c r="C101" s="93">
        <v>7</v>
      </c>
      <c r="D101" s="93"/>
      <c r="E101" s="108" t="s">
        <v>164</v>
      </c>
      <c r="F101" s="99">
        <f>[1]MASTER!B28</f>
        <v>10500000</v>
      </c>
      <c r="G101" s="99">
        <f>SUM(G103:G106)</f>
        <v>10500000</v>
      </c>
      <c r="H101" s="99">
        <f t="shared" si="6"/>
        <v>0</v>
      </c>
      <c r="I101" s="100">
        <f t="shared" si="7"/>
        <v>0</v>
      </c>
    </row>
    <row r="102" spans="1:9" x14ac:dyDescent="0.25">
      <c r="A102" s="93">
        <v>2</v>
      </c>
      <c r="B102" s="93">
        <v>1</v>
      </c>
      <c r="C102" s="93">
        <v>7</v>
      </c>
      <c r="D102" s="93">
        <v>2</v>
      </c>
      <c r="E102" s="103" t="s">
        <v>12</v>
      </c>
      <c r="F102" s="99"/>
      <c r="G102" s="99"/>
      <c r="H102" s="99"/>
      <c r="I102" s="100"/>
    </row>
    <row r="103" spans="1:9" x14ac:dyDescent="0.25">
      <c r="A103" s="93"/>
      <c r="B103" s="93"/>
      <c r="C103" s="93"/>
      <c r="D103" s="93"/>
      <c r="E103" s="103" t="s">
        <v>157</v>
      </c>
      <c r="F103" s="99">
        <v>80000</v>
      </c>
      <c r="G103" s="99">
        <f>F103</f>
        <v>80000</v>
      </c>
      <c r="H103" s="99">
        <f t="shared" si="6"/>
        <v>0</v>
      </c>
      <c r="I103" s="100">
        <f t="shared" si="7"/>
        <v>0</v>
      </c>
    </row>
    <row r="104" spans="1:9" x14ac:dyDescent="0.25">
      <c r="A104" s="93"/>
      <c r="B104" s="93"/>
      <c r="C104" s="93"/>
      <c r="D104" s="93"/>
      <c r="E104" s="103" t="s">
        <v>158</v>
      </c>
      <c r="F104" s="99">
        <v>10000</v>
      </c>
      <c r="G104" s="99">
        <f>F104</f>
        <v>10000</v>
      </c>
      <c r="H104" s="99">
        <f t="shared" si="6"/>
        <v>0</v>
      </c>
      <c r="I104" s="100">
        <f t="shared" si="7"/>
        <v>0</v>
      </c>
    </row>
    <row r="105" spans="1:9" x14ac:dyDescent="0.25">
      <c r="A105" s="93"/>
      <c r="B105" s="93"/>
      <c r="C105" s="93"/>
      <c r="D105" s="93"/>
      <c r="E105" s="103" t="s">
        <v>160</v>
      </c>
      <c r="F105" s="99">
        <v>10350000</v>
      </c>
      <c r="G105" s="99">
        <f>F105</f>
        <v>10350000</v>
      </c>
      <c r="H105" s="99">
        <f t="shared" si="6"/>
        <v>0</v>
      </c>
      <c r="I105" s="100">
        <f t="shared" si="7"/>
        <v>0</v>
      </c>
    </row>
    <row r="106" spans="1:9" x14ac:dyDescent="0.25">
      <c r="A106" s="93"/>
      <c r="B106" s="93"/>
      <c r="C106" s="93"/>
      <c r="D106" s="93"/>
      <c r="E106" s="103" t="s">
        <v>150</v>
      </c>
      <c r="F106" s="99">
        <v>60000</v>
      </c>
      <c r="G106" s="99">
        <f>F106</f>
        <v>60000</v>
      </c>
      <c r="H106" s="99">
        <f t="shared" si="6"/>
        <v>0</v>
      </c>
      <c r="I106" s="100">
        <f t="shared" si="7"/>
        <v>0</v>
      </c>
    </row>
    <row r="107" spans="1:9" x14ac:dyDescent="0.25">
      <c r="A107" s="93"/>
      <c r="B107" s="93"/>
      <c r="C107" s="93"/>
      <c r="D107" s="93"/>
      <c r="E107" s="103"/>
      <c r="F107" s="99"/>
      <c r="G107" s="99"/>
      <c r="H107" s="99"/>
      <c r="I107" s="100"/>
    </row>
    <row r="108" spans="1:9" x14ac:dyDescent="0.25">
      <c r="A108" s="93">
        <v>2</v>
      </c>
      <c r="B108" s="93">
        <v>1</v>
      </c>
      <c r="C108" s="93">
        <v>8</v>
      </c>
      <c r="D108" s="93"/>
      <c r="E108" s="103" t="s">
        <v>165</v>
      </c>
      <c r="F108" s="99">
        <f>[1]MASTER!B36</f>
        <v>10000000</v>
      </c>
      <c r="G108" s="99">
        <f>SUM(G110:G115)</f>
        <v>10000000</v>
      </c>
      <c r="H108" s="99">
        <f t="shared" si="6"/>
        <v>0</v>
      </c>
      <c r="I108" s="100">
        <f t="shared" si="7"/>
        <v>0</v>
      </c>
    </row>
    <row r="109" spans="1:9" x14ac:dyDescent="0.25">
      <c r="A109" s="93">
        <v>2</v>
      </c>
      <c r="B109" s="93">
        <v>1</v>
      </c>
      <c r="C109" s="93">
        <v>8</v>
      </c>
      <c r="D109" s="93">
        <v>2</v>
      </c>
      <c r="E109" s="103" t="s">
        <v>12</v>
      </c>
      <c r="F109" s="99"/>
      <c r="G109" s="99"/>
      <c r="H109" s="99"/>
      <c r="I109" s="100"/>
    </row>
    <row r="110" spans="1:9" x14ac:dyDescent="0.25">
      <c r="A110" s="93"/>
      <c r="B110" s="93"/>
      <c r="C110" s="93"/>
      <c r="D110" s="93"/>
      <c r="E110" s="103" t="s">
        <v>157</v>
      </c>
      <c r="F110" s="99">
        <v>300000</v>
      </c>
      <c r="G110" s="99">
        <v>450000</v>
      </c>
      <c r="H110" s="99">
        <f t="shared" ref="H110:H111" si="8">G110-F110</f>
        <v>150000</v>
      </c>
      <c r="I110" s="100">
        <f t="shared" ref="I110" si="9">H110/G110*100%*100</f>
        <v>33.333333333333329</v>
      </c>
    </row>
    <row r="111" spans="1:9" x14ac:dyDescent="0.25">
      <c r="A111" s="93"/>
      <c r="B111" s="93"/>
      <c r="C111" s="93"/>
      <c r="D111" s="93"/>
      <c r="E111" s="103" t="s">
        <v>158</v>
      </c>
      <c r="F111" s="99">
        <v>200000</v>
      </c>
      <c r="G111" s="99">
        <v>0</v>
      </c>
      <c r="H111" s="99">
        <f t="shared" si="8"/>
        <v>-200000</v>
      </c>
      <c r="I111" s="100" t="str">
        <f>IFERROR(H111/G111,"0")</f>
        <v>0</v>
      </c>
    </row>
    <row r="112" spans="1:9" x14ac:dyDescent="0.25">
      <c r="A112" s="93"/>
      <c r="B112" s="93"/>
      <c r="C112" s="93"/>
      <c r="D112" s="93"/>
      <c r="E112" s="103" t="s">
        <v>159</v>
      </c>
      <c r="F112" s="99">
        <v>1000000</v>
      </c>
      <c r="G112" s="99">
        <v>4900000</v>
      </c>
      <c r="H112" s="99">
        <f t="shared" si="6"/>
        <v>3900000</v>
      </c>
      <c r="I112" s="100">
        <f t="shared" si="7"/>
        <v>79.591836734693871</v>
      </c>
    </row>
    <row r="113" spans="1:9" x14ac:dyDescent="0.25">
      <c r="A113" s="93"/>
      <c r="B113" s="93"/>
      <c r="C113" s="93"/>
      <c r="D113" s="93"/>
      <c r="E113" s="103" t="s">
        <v>160</v>
      </c>
      <c r="F113" s="99">
        <v>8300000</v>
      </c>
      <c r="G113" s="99">
        <v>4050000</v>
      </c>
      <c r="H113" s="99">
        <f t="shared" si="6"/>
        <v>-4250000</v>
      </c>
      <c r="I113" s="100">
        <f t="shared" si="7"/>
        <v>-104.93827160493827</v>
      </c>
    </row>
    <row r="114" spans="1:9" x14ac:dyDescent="0.25">
      <c r="A114" s="93"/>
      <c r="B114" s="93"/>
      <c r="C114" s="93"/>
      <c r="D114" s="93"/>
      <c r="E114" s="103" t="s">
        <v>150</v>
      </c>
      <c r="F114" s="99">
        <v>200000</v>
      </c>
      <c r="G114" s="99">
        <f>F114</f>
        <v>200000</v>
      </c>
      <c r="H114" s="99">
        <f t="shared" si="6"/>
        <v>0</v>
      </c>
      <c r="I114" s="100">
        <f t="shared" si="7"/>
        <v>0</v>
      </c>
    </row>
    <row r="115" spans="1:9" x14ac:dyDescent="0.25">
      <c r="A115" s="93"/>
      <c r="B115" s="93"/>
      <c r="C115" s="93"/>
      <c r="D115" s="93"/>
      <c r="E115" s="103" t="s">
        <v>283</v>
      </c>
      <c r="F115" s="99">
        <v>0</v>
      </c>
      <c r="G115" s="99">
        <v>400000</v>
      </c>
      <c r="H115" s="99">
        <f t="shared" si="6"/>
        <v>400000</v>
      </c>
      <c r="I115" s="100">
        <f t="shared" si="7"/>
        <v>100</v>
      </c>
    </row>
    <row r="116" spans="1:9" x14ac:dyDescent="0.25">
      <c r="A116" s="93"/>
      <c r="B116" s="93"/>
      <c r="C116" s="93"/>
      <c r="D116" s="93"/>
      <c r="E116" s="103"/>
      <c r="F116" s="99"/>
      <c r="G116" s="99"/>
      <c r="H116" s="99"/>
      <c r="I116" s="100"/>
    </row>
    <row r="117" spans="1:9" ht="30" x14ac:dyDescent="0.25">
      <c r="A117" s="93">
        <v>2</v>
      </c>
      <c r="B117" s="93">
        <v>1</v>
      </c>
      <c r="C117" s="93">
        <v>9</v>
      </c>
      <c r="D117" s="93"/>
      <c r="E117" s="108" t="s">
        <v>284</v>
      </c>
      <c r="F117" s="99">
        <v>0</v>
      </c>
      <c r="G117" s="99">
        <f>SUM(G119:G122)</f>
        <v>1400000</v>
      </c>
      <c r="H117" s="99">
        <f t="shared" si="6"/>
        <v>1400000</v>
      </c>
      <c r="I117" s="100">
        <f t="shared" si="7"/>
        <v>100</v>
      </c>
    </row>
    <row r="118" spans="1:9" x14ac:dyDescent="0.25">
      <c r="A118" s="93">
        <v>2</v>
      </c>
      <c r="B118" s="93">
        <v>1</v>
      </c>
      <c r="C118" s="93">
        <v>9</v>
      </c>
      <c r="D118" s="93">
        <v>2</v>
      </c>
      <c r="E118" s="110" t="s">
        <v>12</v>
      </c>
      <c r="F118" s="111"/>
      <c r="G118" s="111"/>
      <c r="H118" s="111"/>
      <c r="I118" s="111"/>
    </row>
    <row r="119" spans="1:9" x14ac:dyDescent="0.25">
      <c r="A119" s="93"/>
      <c r="B119" s="93"/>
      <c r="C119" s="93"/>
      <c r="D119" s="93"/>
      <c r="E119" s="108" t="s">
        <v>157</v>
      </c>
      <c r="F119" s="99">
        <v>0</v>
      </c>
      <c r="G119" s="99">
        <v>50000</v>
      </c>
      <c r="H119" s="99">
        <f>G119-F119</f>
        <v>50000</v>
      </c>
      <c r="I119" s="100">
        <f>H119/G119*100%*100</f>
        <v>100</v>
      </c>
    </row>
    <row r="120" spans="1:9" x14ac:dyDescent="0.25">
      <c r="A120" s="93"/>
      <c r="B120" s="93"/>
      <c r="C120" s="93"/>
      <c r="D120" s="93"/>
      <c r="E120" s="103" t="s">
        <v>285</v>
      </c>
      <c r="F120" s="99">
        <v>0</v>
      </c>
      <c r="G120" s="99">
        <v>100000</v>
      </c>
      <c r="H120" s="99">
        <f t="shared" si="6"/>
        <v>100000</v>
      </c>
      <c r="I120" s="100">
        <f t="shared" si="7"/>
        <v>100</v>
      </c>
    </row>
    <row r="121" spans="1:9" x14ac:dyDescent="0.25">
      <c r="A121" s="93"/>
      <c r="B121" s="93"/>
      <c r="C121" s="93"/>
      <c r="D121" s="93"/>
      <c r="E121" s="108" t="s">
        <v>159</v>
      </c>
      <c r="F121" s="99">
        <v>0</v>
      </c>
      <c r="G121" s="99">
        <v>750000</v>
      </c>
      <c r="H121" s="99">
        <f t="shared" si="6"/>
        <v>750000</v>
      </c>
      <c r="I121" s="100">
        <f t="shared" si="7"/>
        <v>100</v>
      </c>
    </row>
    <row r="122" spans="1:9" x14ac:dyDescent="0.25">
      <c r="A122" s="93"/>
      <c r="B122" s="93"/>
      <c r="C122" s="93"/>
      <c r="D122" s="93"/>
      <c r="E122" s="108" t="s">
        <v>167</v>
      </c>
      <c r="F122" s="99">
        <v>0</v>
      </c>
      <c r="G122" s="99">
        <v>500000</v>
      </c>
      <c r="H122" s="99">
        <f t="shared" si="6"/>
        <v>500000</v>
      </c>
      <c r="I122" s="100">
        <f t="shared" si="7"/>
        <v>100</v>
      </c>
    </row>
    <row r="123" spans="1:9" x14ac:dyDescent="0.25">
      <c r="A123" s="93"/>
      <c r="B123" s="93"/>
      <c r="C123" s="93"/>
      <c r="D123" s="93"/>
      <c r="E123" s="111"/>
      <c r="F123" s="99"/>
      <c r="G123" s="99"/>
      <c r="H123" s="99"/>
      <c r="I123" s="100"/>
    </row>
    <row r="124" spans="1:9" ht="30" x14ac:dyDescent="0.25">
      <c r="A124" s="96">
        <v>2</v>
      </c>
      <c r="B124" s="96">
        <v>2</v>
      </c>
      <c r="C124" s="96"/>
      <c r="D124" s="96"/>
      <c r="E124" s="104" t="s">
        <v>166</v>
      </c>
      <c r="F124" s="98">
        <f>[1]MASTER!B48</f>
        <v>822613000</v>
      </c>
      <c r="G124" s="98">
        <f>SUM(G125+G141+G157+G172+G188+G204+G223+G239+G255+G271+G287+G306+G324+G340+G347+G363+G380+G396+G407+G418+G435)</f>
        <v>897854411</v>
      </c>
      <c r="H124" s="98">
        <f t="shared" si="6"/>
        <v>75241411</v>
      </c>
      <c r="I124" s="100">
        <f t="shared" si="7"/>
        <v>8.3801349169960258</v>
      </c>
    </row>
    <row r="125" spans="1:9" x14ac:dyDescent="0.25">
      <c r="A125" s="93">
        <v>2</v>
      </c>
      <c r="B125" s="93">
        <v>2</v>
      </c>
      <c r="C125" s="93">
        <v>1</v>
      </c>
      <c r="D125" s="93"/>
      <c r="E125" s="101" t="str">
        <f>[1]MASTER!A49</f>
        <v>Rehab Ruang Pertemuan</v>
      </c>
      <c r="F125" s="112">
        <f>[1]MASTER!B49</f>
        <v>36000000</v>
      </c>
      <c r="G125" s="112">
        <f>SUM(G127:G139)</f>
        <v>75288411</v>
      </c>
      <c r="H125" s="99">
        <f t="shared" si="6"/>
        <v>39288411</v>
      </c>
      <c r="I125" s="100">
        <f t="shared" si="7"/>
        <v>52.183875948716732</v>
      </c>
    </row>
    <row r="126" spans="1:9" x14ac:dyDescent="0.25">
      <c r="A126" s="93">
        <v>2</v>
      </c>
      <c r="B126" s="93">
        <v>2</v>
      </c>
      <c r="C126" s="93">
        <v>1</v>
      </c>
      <c r="D126" s="93">
        <v>2</v>
      </c>
      <c r="E126" s="101" t="s">
        <v>12</v>
      </c>
      <c r="F126" s="99"/>
      <c r="G126" s="99"/>
      <c r="H126" s="99"/>
      <c r="I126" s="100"/>
    </row>
    <row r="127" spans="1:9" x14ac:dyDescent="0.25">
      <c r="A127" s="93"/>
      <c r="B127" s="93"/>
      <c r="C127" s="93"/>
      <c r="D127" s="93"/>
      <c r="E127" s="103" t="s">
        <v>157</v>
      </c>
      <c r="F127" s="99">
        <v>100000</v>
      </c>
      <c r="G127" s="99">
        <f>F127</f>
        <v>100000</v>
      </c>
      <c r="H127" s="99">
        <f t="shared" si="6"/>
        <v>0</v>
      </c>
      <c r="I127" s="100">
        <f t="shared" si="7"/>
        <v>0</v>
      </c>
    </row>
    <row r="128" spans="1:9" x14ac:dyDescent="0.25">
      <c r="A128" s="93"/>
      <c r="B128" s="93"/>
      <c r="C128" s="93"/>
      <c r="D128" s="93"/>
      <c r="E128" s="103" t="s">
        <v>158</v>
      </c>
      <c r="F128" s="99">
        <v>50000</v>
      </c>
      <c r="G128" s="99">
        <f>F128</f>
        <v>50000</v>
      </c>
      <c r="H128" s="99">
        <f t="shared" si="6"/>
        <v>0</v>
      </c>
      <c r="I128" s="100">
        <f t="shared" si="7"/>
        <v>0</v>
      </c>
    </row>
    <row r="129" spans="1:9" x14ac:dyDescent="0.25">
      <c r="A129" s="93"/>
      <c r="B129" s="93"/>
      <c r="C129" s="93"/>
      <c r="D129" s="93"/>
      <c r="E129" s="103" t="s">
        <v>167</v>
      </c>
      <c r="F129" s="99">
        <v>1200000</v>
      </c>
      <c r="G129" s="99">
        <v>1750000</v>
      </c>
      <c r="H129" s="99">
        <f t="shared" si="6"/>
        <v>550000</v>
      </c>
      <c r="I129" s="100">
        <f t="shared" si="7"/>
        <v>31.428571428571427</v>
      </c>
    </row>
    <row r="130" spans="1:9" x14ac:dyDescent="0.25">
      <c r="A130" s="93"/>
      <c r="B130" s="93"/>
      <c r="C130" s="93"/>
      <c r="D130" s="93"/>
      <c r="E130" s="103" t="s">
        <v>168</v>
      </c>
      <c r="F130" s="99">
        <v>9925000</v>
      </c>
      <c r="G130" s="99">
        <v>27400000</v>
      </c>
      <c r="H130" s="99">
        <f t="shared" si="6"/>
        <v>17475000</v>
      </c>
      <c r="I130" s="100">
        <f t="shared" si="7"/>
        <v>63.777372262773724</v>
      </c>
    </row>
    <row r="131" spans="1:9" x14ac:dyDescent="0.25">
      <c r="A131" s="93"/>
      <c r="B131" s="93"/>
      <c r="C131" s="93"/>
      <c r="D131" s="93"/>
      <c r="E131" s="103" t="s">
        <v>169</v>
      </c>
      <c r="F131" s="99">
        <f>[1]MASTER!E49</f>
        <v>3500000</v>
      </c>
      <c r="G131" s="99">
        <f>F131</f>
        <v>3500000</v>
      </c>
      <c r="H131" s="99">
        <f t="shared" si="6"/>
        <v>0</v>
      </c>
      <c r="I131" s="100">
        <f t="shared" si="7"/>
        <v>0</v>
      </c>
    </row>
    <row r="132" spans="1:9" x14ac:dyDescent="0.25">
      <c r="A132" s="93"/>
      <c r="B132" s="93"/>
      <c r="C132" s="93"/>
      <c r="D132" s="93"/>
      <c r="E132" s="113" t="s">
        <v>170</v>
      </c>
      <c r="F132" s="114">
        <v>1100000</v>
      </c>
      <c r="G132" s="114">
        <v>20638411</v>
      </c>
      <c r="H132" s="99">
        <f t="shared" si="6"/>
        <v>19538411</v>
      </c>
      <c r="I132" s="100">
        <f t="shared" si="7"/>
        <v>94.67013230815104</v>
      </c>
    </row>
    <row r="133" spans="1:9" x14ac:dyDescent="0.25">
      <c r="A133" s="93">
        <v>2</v>
      </c>
      <c r="B133" s="93">
        <v>2</v>
      </c>
      <c r="C133" s="93">
        <v>1</v>
      </c>
      <c r="D133" s="93">
        <v>3</v>
      </c>
      <c r="E133" s="101" t="s">
        <v>13</v>
      </c>
      <c r="F133" s="99"/>
      <c r="G133" s="99"/>
      <c r="H133" s="99"/>
      <c r="I133" s="100"/>
    </row>
    <row r="134" spans="1:9" x14ac:dyDescent="0.25">
      <c r="A134" s="93"/>
      <c r="B134" s="93"/>
      <c r="C134" s="93"/>
      <c r="D134" s="93"/>
      <c r="E134" s="103" t="s">
        <v>171</v>
      </c>
      <c r="F134" s="99">
        <v>3385000</v>
      </c>
      <c r="G134" s="99">
        <v>1650000</v>
      </c>
      <c r="H134" s="99">
        <f t="shared" si="6"/>
        <v>-1735000</v>
      </c>
      <c r="I134" s="100">
        <f t="shared" si="7"/>
        <v>-105.15151515151516</v>
      </c>
    </row>
    <row r="135" spans="1:9" x14ac:dyDescent="0.25">
      <c r="A135" s="93"/>
      <c r="B135" s="93"/>
      <c r="C135" s="93"/>
      <c r="D135" s="93"/>
      <c r="E135" s="103" t="s">
        <v>172</v>
      </c>
      <c r="F135" s="114">
        <f>14*225000</f>
        <v>3150000</v>
      </c>
      <c r="G135" s="114">
        <v>4950000</v>
      </c>
      <c r="H135" s="99">
        <f t="shared" si="6"/>
        <v>1800000</v>
      </c>
      <c r="I135" s="100">
        <f t="shared" si="7"/>
        <v>36.363636363636367</v>
      </c>
    </row>
    <row r="136" spans="1:9" x14ac:dyDescent="0.25">
      <c r="A136" s="93"/>
      <c r="B136" s="93"/>
      <c r="C136" s="93"/>
      <c r="D136" s="93"/>
      <c r="E136" s="103" t="s">
        <v>286</v>
      </c>
      <c r="F136" s="114">
        <v>5770000</v>
      </c>
      <c r="G136" s="114">
        <v>1275000</v>
      </c>
      <c r="H136" s="99">
        <f t="shared" si="6"/>
        <v>-4495000</v>
      </c>
      <c r="I136" s="100">
        <f t="shared" si="7"/>
        <v>-352.54901960784315</v>
      </c>
    </row>
    <row r="137" spans="1:9" x14ac:dyDescent="0.25">
      <c r="A137" s="93"/>
      <c r="B137" s="93"/>
      <c r="C137" s="93"/>
      <c r="D137" s="93"/>
      <c r="E137" s="103" t="s">
        <v>287</v>
      </c>
      <c r="F137" s="114">
        <v>3050000</v>
      </c>
      <c r="G137" s="114">
        <v>7600000</v>
      </c>
      <c r="H137" s="99">
        <f t="shared" si="6"/>
        <v>4550000</v>
      </c>
      <c r="I137" s="100">
        <f t="shared" si="7"/>
        <v>59.868421052631582</v>
      </c>
    </row>
    <row r="138" spans="1:9" x14ac:dyDescent="0.25">
      <c r="A138" s="93"/>
      <c r="B138" s="93"/>
      <c r="C138" s="93"/>
      <c r="D138" s="93"/>
      <c r="E138" s="103" t="s">
        <v>288</v>
      </c>
      <c r="F138" s="114">
        <v>4770000</v>
      </c>
      <c r="G138" s="114">
        <v>0</v>
      </c>
      <c r="H138" s="99">
        <f t="shared" si="6"/>
        <v>-4770000</v>
      </c>
      <c r="I138" s="100" t="str">
        <f>IFERROR(H138/G138,"0")</f>
        <v>0</v>
      </c>
    </row>
    <row r="139" spans="1:9" x14ac:dyDescent="0.25">
      <c r="A139" s="93"/>
      <c r="B139" s="93"/>
      <c r="C139" s="93"/>
      <c r="D139" s="93"/>
      <c r="E139" s="103" t="s">
        <v>289</v>
      </c>
      <c r="F139" s="114">
        <v>0</v>
      </c>
      <c r="G139" s="114">
        <v>6375000</v>
      </c>
      <c r="H139" s="99">
        <f t="shared" si="6"/>
        <v>6375000</v>
      </c>
      <c r="I139" s="100">
        <f t="shared" si="7"/>
        <v>100</v>
      </c>
    </row>
    <row r="140" spans="1:9" x14ac:dyDescent="0.25">
      <c r="A140" s="93"/>
      <c r="B140" s="93"/>
      <c r="C140" s="93"/>
      <c r="D140" s="93"/>
      <c r="E140" s="103"/>
      <c r="F140" s="114"/>
      <c r="G140" s="114"/>
      <c r="H140" s="99"/>
      <c r="I140" s="100"/>
    </row>
    <row r="141" spans="1:9" ht="30" x14ac:dyDescent="0.25">
      <c r="A141" s="93">
        <v>2</v>
      </c>
      <c r="B141" s="93">
        <v>2</v>
      </c>
      <c r="C141" s="93">
        <v>2</v>
      </c>
      <c r="D141" s="93"/>
      <c r="E141" s="102" t="str">
        <f>[1]MASTER!A50</f>
        <v>Rabat Beton Dusun Sabrang (masjid Sabrang-Bompon)</v>
      </c>
      <c r="F141" s="115">
        <f>[1]MASTER!B50</f>
        <v>27500000</v>
      </c>
      <c r="G141" s="115">
        <f>SUM(G143:G155)</f>
        <v>32340000</v>
      </c>
      <c r="H141" s="99">
        <f t="shared" si="6"/>
        <v>4840000</v>
      </c>
      <c r="I141" s="100">
        <f t="shared" si="7"/>
        <v>14.965986394557824</v>
      </c>
    </row>
    <row r="142" spans="1:9" x14ac:dyDescent="0.25">
      <c r="A142" s="93">
        <v>2</v>
      </c>
      <c r="B142" s="93">
        <v>2</v>
      </c>
      <c r="C142" s="93">
        <v>2</v>
      </c>
      <c r="D142" s="93">
        <v>2</v>
      </c>
      <c r="E142" s="101" t="s">
        <v>12</v>
      </c>
      <c r="F142" s="99"/>
      <c r="G142" s="99"/>
      <c r="H142" s="99"/>
      <c r="I142" s="100"/>
    </row>
    <row r="143" spans="1:9" x14ac:dyDescent="0.25">
      <c r="A143" s="93"/>
      <c r="B143" s="93"/>
      <c r="C143" s="93"/>
      <c r="D143" s="93"/>
      <c r="E143" s="103" t="s">
        <v>157</v>
      </c>
      <c r="F143" s="116">
        <v>100000</v>
      </c>
      <c r="G143" s="116">
        <f>F143</f>
        <v>100000</v>
      </c>
      <c r="H143" s="99">
        <f t="shared" si="6"/>
        <v>0</v>
      </c>
      <c r="I143" s="100">
        <f t="shared" si="7"/>
        <v>0</v>
      </c>
    </row>
    <row r="144" spans="1:9" x14ac:dyDescent="0.25">
      <c r="A144" s="93"/>
      <c r="B144" s="93"/>
      <c r="C144" s="93"/>
      <c r="D144" s="93"/>
      <c r="E144" s="103" t="s">
        <v>158</v>
      </c>
      <c r="F144" s="116">
        <v>50000</v>
      </c>
      <c r="G144" s="116">
        <f>F144</f>
        <v>50000</v>
      </c>
      <c r="H144" s="99">
        <f t="shared" ref="H144:H208" si="10">G144-F144</f>
        <v>0</v>
      </c>
      <c r="I144" s="100">
        <f t="shared" ref="I144:I208" si="11">H144/G144*100%*100</f>
        <v>0</v>
      </c>
    </row>
    <row r="145" spans="1:9" x14ac:dyDescent="0.25">
      <c r="A145" s="93"/>
      <c r="B145" s="93"/>
      <c r="C145" s="93"/>
      <c r="D145" s="93"/>
      <c r="E145" s="103" t="s">
        <v>167</v>
      </c>
      <c r="F145" s="116">
        <v>975000</v>
      </c>
      <c r="G145" s="116">
        <v>1200000</v>
      </c>
      <c r="H145" s="99">
        <f t="shared" si="10"/>
        <v>225000</v>
      </c>
      <c r="I145" s="100">
        <f t="shared" si="11"/>
        <v>18.75</v>
      </c>
    </row>
    <row r="146" spans="1:9" x14ac:dyDescent="0.25">
      <c r="A146" s="93"/>
      <c r="B146" s="93"/>
      <c r="C146" s="93"/>
      <c r="D146" s="93"/>
      <c r="E146" s="103" t="s">
        <v>168</v>
      </c>
      <c r="F146" s="116">
        <v>1853000</v>
      </c>
      <c r="G146" s="116">
        <v>1950000</v>
      </c>
      <c r="H146" s="99">
        <f t="shared" si="10"/>
        <v>97000</v>
      </c>
      <c r="I146" s="100">
        <f t="shared" si="11"/>
        <v>4.9743589743589745</v>
      </c>
    </row>
    <row r="147" spans="1:9" x14ac:dyDescent="0.25">
      <c r="A147" s="93"/>
      <c r="B147" s="93"/>
      <c r="C147" s="93"/>
      <c r="D147" s="93"/>
      <c r="E147" s="103" t="s">
        <v>168</v>
      </c>
      <c r="F147" s="116">
        <v>3235000</v>
      </c>
      <c r="G147" s="116">
        <v>3015000</v>
      </c>
      <c r="H147" s="99">
        <f t="shared" si="10"/>
        <v>-220000</v>
      </c>
      <c r="I147" s="100">
        <f t="shared" si="11"/>
        <v>-7.2968490878938645</v>
      </c>
    </row>
    <row r="148" spans="1:9" x14ac:dyDescent="0.25">
      <c r="A148" s="93"/>
      <c r="B148" s="93"/>
      <c r="C148" s="93"/>
      <c r="D148" s="93"/>
      <c r="E148" s="103" t="s">
        <v>169</v>
      </c>
      <c r="F148" s="116">
        <v>637000</v>
      </c>
      <c r="G148" s="116">
        <v>550000</v>
      </c>
      <c r="H148" s="99">
        <f t="shared" si="10"/>
        <v>-87000</v>
      </c>
      <c r="I148" s="100">
        <f t="shared" si="11"/>
        <v>-15.818181818181817</v>
      </c>
    </row>
    <row r="149" spans="1:9" x14ac:dyDescent="0.25">
      <c r="A149" s="93"/>
      <c r="B149" s="93"/>
      <c r="C149" s="93"/>
      <c r="D149" s="93"/>
      <c r="E149" s="103" t="s">
        <v>169</v>
      </c>
      <c r="F149" s="116">
        <v>615000</v>
      </c>
      <c r="G149" s="116">
        <v>166000</v>
      </c>
      <c r="H149" s="99">
        <f t="shared" si="10"/>
        <v>-449000</v>
      </c>
      <c r="I149" s="100">
        <f t="shared" si="11"/>
        <v>-270.48192771084337</v>
      </c>
    </row>
    <row r="150" spans="1:9" x14ac:dyDescent="0.25">
      <c r="A150" s="93"/>
      <c r="B150" s="93"/>
      <c r="C150" s="93"/>
      <c r="D150" s="93"/>
      <c r="E150" s="103" t="s">
        <v>170</v>
      </c>
      <c r="F150" s="116">
        <v>10000</v>
      </c>
      <c r="G150" s="116">
        <v>0</v>
      </c>
      <c r="H150" s="99">
        <f t="shared" si="10"/>
        <v>-10000</v>
      </c>
      <c r="I150" s="100" t="str">
        <f>IFERROR(H150/G150,"0")</f>
        <v>0</v>
      </c>
    </row>
    <row r="151" spans="1:9" x14ac:dyDescent="0.25">
      <c r="A151" s="93"/>
      <c r="B151" s="93"/>
      <c r="C151" s="93"/>
      <c r="D151" s="93"/>
      <c r="E151" s="103" t="s">
        <v>170</v>
      </c>
      <c r="F151" s="116">
        <v>1480000</v>
      </c>
      <c r="G151" s="116">
        <v>410000</v>
      </c>
      <c r="H151" s="99">
        <f t="shared" si="10"/>
        <v>-1070000</v>
      </c>
      <c r="I151" s="100">
        <f t="shared" si="11"/>
        <v>-260.97560975609758</v>
      </c>
    </row>
    <row r="152" spans="1:9" x14ac:dyDescent="0.25">
      <c r="A152" s="93">
        <v>2</v>
      </c>
      <c r="B152" s="93">
        <v>2</v>
      </c>
      <c r="C152" s="93">
        <v>2</v>
      </c>
      <c r="D152" s="93">
        <v>3</v>
      </c>
      <c r="E152" s="101" t="s">
        <v>13</v>
      </c>
      <c r="F152" s="116"/>
      <c r="G152" s="116"/>
      <c r="H152" s="99"/>
      <c r="I152" s="100"/>
    </row>
    <row r="153" spans="1:9" x14ac:dyDescent="0.25">
      <c r="A153" s="93"/>
      <c r="B153" s="93"/>
      <c r="C153" s="93"/>
      <c r="D153" s="93"/>
      <c r="E153" s="103" t="s">
        <v>171</v>
      </c>
      <c r="F153" s="116">
        <v>9730000</v>
      </c>
      <c r="G153" s="116">
        <v>11979000</v>
      </c>
      <c r="H153" s="99">
        <f t="shared" si="10"/>
        <v>2249000</v>
      </c>
      <c r="I153" s="100">
        <f t="shared" si="11"/>
        <v>18.774522080307204</v>
      </c>
    </row>
    <row r="154" spans="1:9" x14ac:dyDescent="0.25">
      <c r="A154" s="93"/>
      <c r="B154" s="93"/>
      <c r="C154" s="93"/>
      <c r="D154" s="93"/>
      <c r="E154" s="103" t="s">
        <v>172</v>
      </c>
      <c r="F154" s="116">
        <v>3250000</v>
      </c>
      <c r="G154" s="116">
        <v>4845000</v>
      </c>
      <c r="H154" s="99">
        <f t="shared" si="10"/>
        <v>1595000</v>
      </c>
      <c r="I154" s="100">
        <f t="shared" si="11"/>
        <v>32.920536635706917</v>
      </c>
    </row>
    <row r="155" spans="1:9" x14ac:dyDescent="0.25">
      <c r="A155" s="93"/>
      <c r="B155" s="93"/>
      <c r="C155" s="93"/>
      <c r="D155" s="93"/>
      <c r="E155" s="103" t="s">
        <v>290</v>
      </c>
      <c r="F155" s="116">
        <v>5565000</v>
      </c>
      <c r="G155" s="116">
        <v>8075000</v>
      </c>
      <c r="H155" s="99">
        <f t="shared" si="10"/>
        <v>2510000</v>
      </c>
      <c r="I155" s="100">
        <f t="shared" si="11"/>
        <v>31.08359133126935</v>
      </c>
    </row>
    <row r="156" spans="1:9" x14ac:dyDescent="0.25">
      <c r="A156" s="93"/>
      <c r="B156" s="93"/>
      <c r="C156" s="93"/>
      <c r="D156" s="93"/>
      <c r="E156" s="103"/>
      <c r="F156" s="116"/>
      <c r="G156" s="116"/>
      <c r="H156" s="99"/>
      <c r="I156" s="100"/>
    </row>
    <row r="157" spans="1:9" ht="30" x14ac:dyDescent="0.25">
      <c r="A157" s="93">
        <v>2</v>
      </c>
      <c r="B157" s="93">
        <v>2</v>
      </c>
      <c r="C157" s="93">
        <v>3</v>
      </c>
      <c r="D157" s="93"/>
      <c r="E157" s="102" t="str">
        <f>[1]MASTER!A51</f>
        <v>Pengerasan Jalan Dusun Bompon (RT. 028)</v>
      </c>
      <c r="F157" s="99">
        <f>[1]MASTER!B51</f>
        <v>27000000</v>
      </c>
      <c r="G157" s="99">
        <f>SUM(G159:G170)</f>
        <v>27000000</v>
      </c>
      <c r="H157" s="99">
        <f t="shared" si="10"/>
        <v>0</v>
      </c>
      <c r="I157" s="100">
        <f t="shared" si="11"/>
        <v>0</v>
      </c>
    </row>
    <row r="158" spans="1:9" x14ac:dyDescent="0.25">
      <c r="A158" s="93">
        <v>2</v>
      </c>
      <c r="B158" s="93">
        <v>2</v>
      </c>
      <c r="C158" s="93">
        <v>3</v>
      </c>
      <c r="D158" s="93">
        <v>2</v>
      </c>
      <c r="E158" s="101" t="s">
        <v>12</v>
      </c>
      <c r="F158" s="99"/>
      <c r="G158" s="99"/>
      <c r="H158" s="99"/>
      <c r="I158" s="100"/>
    </row>
    <row r="159" spans="1:9" x14ac:dyDescent="0.25">
      <c r="A159" s="93"/>
      <c r="B159" s="93"/>
      <c r="C159" s="93"/>
      <c r="D159" s="93"/>
      <c r="E159" s="103" t="s">
        <v>157</v>
      </c>
      <c r="F159" s="99">
        <v>100000</v>
      </c>
      <c r="G159" s="99">
        <v>75000</v>
      </c>
      <c r="H159" s="99">
        <f t="shared" si="10"/>
        <v>-25000</v>
      </c>
      <c r="I159" s="100">
        <f t="shared" si="11"/>
        <v>-33.333333333333329</v>
      </c>
    </row>
    <row r="160" spans="1:9" x14ac:dyDescent="0.25">
      <c r="A160" s="93"/>
      <c r="B160" s="93"/>
      <c r="C160" s="93"/>
      <c r="D160" s="93"/>
      <c r="E160" s="103" t="s">
        <v>158</v>
      </c>
      <c r="F160" s="99">
        <v>50000</v>
      </c>
      <c r="G160" s="99">
        <v>25000</v>
      </c>
      <c r="H160" s="99">
        <f t="shared" si="10"/>
        <v>-25000</v>
      </c>
      <c r="I160" s="100">
        <f t="shared" si="11"/>
        <v>-100</v>
      </c>
    </row>
    <row r="161" spans="1:9" x14ac:dyDescent="0.25">
      <c r="A161" s="93"/>
      <c r="B161" s="93"/>
      <c r="C161" s="93"/>
      <c r="D161" s="93"/>
      <c r="E161" s="103" t="s">
        <v>167</v>
      </c>
      <c r="F161" s="99">
        <v>975000</v>
      </c>
      <c r="G161" s="99">
        <v>1000000</v>
      </c>
      <c r="H161" s="99">
        <f t="shared" si="10"/>
        <v>25000</v>
      </c>
      <c r="I161" s="100">
        <f t="shared" si="11"/>
        <v>2.5</v>
      </c>
    </row>
    <row r="162" spans="1:9" x14ac:dyDescent="0.25">
      <c r="A162" s="93"/>
      <c r="B162" s="93"/>
      <c r="C162" s="93"/>
      <c r="D162" s="93"/>
      <c r="E162" s="103" t="s">
        <v>168</v>
      </c>
      <c r="F162" s="99">
        <v>2943000</v>
      </c>
      <c r="G162" s="99">
        <v>2545000</v>
      </c>
      <c r="H162" s="99">
        <f t="shared" si="10"/>
        <v>-398000</v>
      </c>
      <c r="I162" s="100">
        <f t="shared" si="11"/>
        <v>-15.638506876227897</v>
      </c>
    </row>
    <row r="163" spans="1:9" x14ac:dyDescent="0.25">
      <c r="A163" s="93"/>
      <c r="B163" s="93"/>
      <c r="C163" s="93"/>
      <c r="D163" s="93"/>
      <c r="E163" s="103" t="s">
        <v>168</v>
      </c>
      <c r="F163" s="99">
        <v>265000</v>
      </c>
      <c r="G163" s="99">
        <v>2520000</v>
      </c>
      <c r="H163" s="99">
        <f t="shared" si="10"/>
        <v>2255000</v>
      </c>
      <c r="I163" s="100">
        <f t="shared" si="11"/>
        <v>89.484126984126988</v>
      </c>
    </row>
    <row r="164" spans="1:9" x14ac:dyDescent="0.25">
      <c r="A164" s="93"/>
      <c r="B164" s="93"/>
      <c r="C164" s="93"/>
      <c r="D164" s="93"/>
      <c r="E164" s="103" t="s">
        <v>169</v>
      </c>
      <c r="F164" s="99">
        <v>7000</v>
      </c>
      <c r="G164" s="99">
        <v>405000</v>
      </c>
      <c r="H164" s="99">
        <f t="shared" si="10"/>
        <v>398000</v>
      </c>
      <c r="I164" s="100">
        <f t="shared" si="11"/>
        <v>98.271604938271608</v>
      </c>
    </row>
    <row r="165" spans="1:9" x14ac:dyDescent="0.25">
      <c r="A165" s="93"/>
      <c r="B165" s="93"/>
      <c r="C165" s="93"/>
      <c r="D165" s="93"/>
      <c r="E165" s="103" t="s">
        <v>169</v>
      </c>
      <c r="F165" s="99">
        <v>3360000</v>
      </c>
      <c r="G165" s="99">
        <v>715000</v>
      </c>
      <c r="H165" s="99">
        <f t="shared" si="10"/>
        <v>-2645000</v>
      </c>
      <c r="I165" s="100">
        <f t="shared" si="11"/>
        <v>-369.93006993006992</v>
      </c>
    </row>
    <row r="166" spans="1:9" x14ac:dyDescent="0.25">
      <c r="A166" s="93"/>
      <c r="B166" s="93"/>
      <c r="C166" s="93"/>
      <c r="D166" s="93"/>
      <c r="E166" s="103" t="s">
        <v>291</v>
      </c>
      <c r="F166" s="99">
        <v>50000</v>
      </c>
      <c r="G166" s="99">
        <v>50000</v>
      </c>
      <c r="H166" s="99">
        <f t="shared" si="10"/>
        <v>0</v>
      </c>
      <c r="I166" s="100">
        <f t="shared" si="11"/>
        <v>0</v>
      </c>
    </row>
    <row r="167" spans="1:9" x14ac:dyDescent="0.25">
      <c r="A167" s="93"/>
      <c r="B167" s="93"/>
      <c r="C167" s="93"/>
      <c r="D167" s="93"/>
      <c r="E167" s="103" t="s">
        <v>291</v>
      </c>
      <c r="F167" s="99">
        <v>0</v>
      </c>
      <c r="G167" s="99">
        <v>0</v>
      </c>
      <c r="H167" s="99">
        <f t="shared" si="10"/>
        <v>0</v>
      </c>
      <c r="I167" s="100">
        <v>0</v>
      </c>
    </row>
    <row r="168" spans="1:9" x14ac:dyDescent="0.25">
      <c r="A168" s="93">
        <v>2</v>
      </c>
      <c r="B168" s="93">
        <v>2</v>
      </c>
      <c r="C168" s="93">
        <v>3</v>
      </c>
      <c r="D168" s="93">
        <v>3</v>
      </c>
      <c r="E168" s="101" t="s">
        <v>13</v>
      </c>
      <c r="F168" s="99"/>
      <c r="G168" s="99"/>
      <c r="H168" s="99"/>
      <c r="I168" s="100"/>
    </row>
    <row r="169" spans="1:9" x14ac:dyDescent="0.25">
      <c r="A169" s="93"/>
      <c r="B169" s="93"/>
      <c r="C169" s="93"/>
      <c r="D169" s="93"/>
      <c r="E169" s="103" t="s">
        <v>292</v>
      </c>
      <c r="F169" s="99">
        <v>3500000</v>
      </c>
      <c r="G169" s="99">
        <v>3705000</v>
      </c>
      <c r="H169" s="99">
        <f t="shared" si="10"/>
        <v>205000</v>
      </c>
      <c r="I169" s="100">
        <f t="shared" si="11"/>
        <v>5.5330634278002702</v>
      </c>
    </row>
    <row r="170" spans="1:9" x14ac:dyDescent="0.25">
      <c r="A170" s="93"/>
      <c r="B170" s="93"/>
      <c r="C170" s="93"/>
      <c r="D170" s="93"/>
      <c r="E170" s="103" t="s">
        <v>293</v>
      </c>
      <c r="F170" s="114">
        <v>15750000</v>
      </c>
      <c r="G170" s="99">
        <v>15960000</v>
      </c>
      <c r="H170" s="99">
        <f t="shared" si="10"/>
        <v>210000</v>
      </c>
      <c r="I170" s="100">
        <f t="shared" si="11"/>
        <v>1.3157894736842104</v>
      </c>
    </row>
    <row r="171" spans="1:9" x14ac:dyDescent="0.25">
      <c r="A171" s="93"/>
      <c r="B171" s="93"/>
      <c r="C171" s="93"/>
      <c r="D171" s="93"/>
      <c r="E171" s="103"/>
      <c r="F171" s="117"/>
      <c r="G171" s="117"/>
      <c r="H171" s="99"/>
      <c r="I171" s="100"/>
    </row>
    <row r="172" spans="1:9" ht="30" x14ac:dyDescent="0.25">
      <c r="A172" s="93">
        <v>2</v>
      </c>
      <c r="B172" s="93">
        <v>2</v>
      </c>
      <c r="C172" s="93">
        <v>4</v>
      </c>
      <c r="D172" s="93"/>
      <c r="E172" s="102" t="str">
        <f>[1]MASTER!A52</f>
        <v>Rabat Beton Dusun Salakan (RT. 023)</v>
      </c>
      <c r="F172" s="99">
        <f>[1]MASTER!B52</f>
        <v>59400000</v>
      </c>
      <c r="G172" s="99">
        <f>SUM(G174:G186)</f>
        <v>62364000</v>
      </c>
      <c r="H172" s="99">
        <f t="shared" si="10"/>
        <v>2964000</v>
      </c>
      <c r="I172" s="100">
        <f t="shared" si="11"/>
        <v>4.7527419665191459</v>
      </c>
    </row>
    <row r="173" spans="1:9" x14ac:dyDescent="0.25">
      <c r="A173" s="93">
        <v>2</v>
      </c>
      <c r="B173" s="93">
        <v>2</v>
      </c>
      <c r="C173" s="93">
        <v>4</v>
      </c>
      <c r="D173" s="93">
        <v>2</v>
      </c>
      <c r="E173" s="101" t="s">
        <v>12</v>
      </c>
      <c r="F173" s="99"/>
      <c r="G173" s="99"/>
      <c r="H173" s="99"/>
      <c r="I173" s="100"/>
    </row>
    <row r="174" spans="1:9" x14ac:dyDescent="0.25">
      <c r="A174" s="93"/>
      <c r="B174" s="93"/>
      <c r="C174" s="93"/>
      <c r="D174" s="93"/>
      <c r="E174" s="103" t="s">
        <v>157</v>
      </c>
      <c r="F174" s="99">
        <v>100000</v>
      </c>
      <c r="G174" s="99">
        <f>F174</f>
        <v>100000</v>
      </c>
      <c r="H174" s="99">
        <f t="shared" si="10"/>
        <v>0</v>
      </c>
      <c r="I174" s="100">
        <f t="shared" si="11"/>
        <v>0</v>
      </c>
    </row>
    <row r="175" spans="1:9" x14ac:dyDescent="0.25">
      <c r="A175" s="93"/>
      <c r="B175" s="93"/>
      <c r="C175" s="93"/>
      <c r="D175" s="93"/>
      <c r="E175" s="103" t="s">
        <v>158</v>
      </c>
      <c r="F175" s="99">
        <v>50000</v>
      </c>
      <c r="G175" s="99">
        <f>F175</f>
        <v>50000</v>
      </c>
      <c r="H175" s="99">
        <f t="shared" si="10"/>
        <v>0</v>
      </c>
      <c r="I175" s="100">
        <f t="shared" si="11"/>
        <v>0</v>
      </c>
    </row>
    <row r="176" spans="1:9" x14ac:dyDescent="0.25">
      <c r="A176" s="93"/>
      <c r="B176" s="93"/>
      <c r="C176" s="93"/>
      <c r="D176" s="93"/>
      <c r="E176" s="103" t="s">
        <v>167</v>
      </c>
      <c r="F176" s="99">
        <v>1450000</v>
      </c>
      <c r="G176" s="99">
        <v>1200000</v>
      </c>
      <c r="H176" s="99">
        <f t="shared" si="10"/>
        <v>-250000</v>
      </c>
      <c r="I176" s="100">
        <f t="shared" si="11"/>
        <v>-20.833333333333336</v>
      </c>
    </row>
    <row r="177" spans="1:11" x14ac:dyDescent="0.25">
      <c r="A177" s="93"/>
      <c r="B177" s="93"/>
      <c r="C177" s="93"/>
      <c r="D177" s="93"/>
      <c r="E177" s="103" t="s">
        <v>168</v>
      </c>
      <c r="F177" s="114">
        <v>3706000</v>
      </c>
      <c r="G177" s="114">
        <v>3875000</v>
      </c>
      <c r="H177" s="99">
        <f t="shared" si="10"/>
        <v>169000</v>
      </c>
      <c r="I177" s="100">
        <f t="shared" si="11"/>
        <v>4.3612903225806452</v>
      </c>
    </row>
    <row r="178" spans="1:11" x14ac:dyDescent="0.25">
      <c r="A178" s="93"/>
      <c r="B178" s="93"/>
      <c r="C178" s="93" t="s">
        <v>294</v>
      </c>
      <c r="D178" s="93"/>
      <c r="E178" s="103" t="s">
        <v>168</v>
      </c>
      <c r="F178" s="99">
        <v>3057000</v>
      </c>
      <c r="G178" s="114">
        <v>7385000</v>
      </c>
      <c r="H178" s="99">
        <f t="shared" si="10"/>
        <v>4328000</v>
      </c>
      <c r="I178" s="100">
        <f t="shared" si="11"/>
        <v>58.605280974949224</v>
      </c>
    </row>
    <row r="179" spans="1:11" x14ac:dyDescent="0.25">
      <c r="A179" s="93"/>
      <c r="B179" s="93"/>
      <c r="C179" s="93"/>
      <c r="D179" s="93"/>
      <c r="E179" s="103" t="s">
        <v>169</v>
      </c>
      <c r="F179" s="99">
        <v>444000</v>
      </c>
      <c r="G179" s="99">
        <v>815000</v>
      </c>
      <c r="H179" s="99">
        <f t="shared" si="10"/>
        <v>371000</v>
      </c>
      <c r="I179" s="100">
        <f t="shared" si="11"/>
        <v>45.521472392638032</v>
      </c>
    </row>
    <row r="180" spans="1:11" x14ac:dyDescent="0.25">
      <c r="A180" s="93"/>
      <c r="B180" s="93"/>
      <c r="C180" s="93"/>
      <c r="D180" s="93"/>
      <c r="E180" s="103" t="s">
        <v>169</v>
      </c>
      <c r="F180" s="99">
        <v>1542000</v>
      </c>
      <c r="G180" s="99">
        <v>41000</v>
      </c>
      <c r="H180" s="99">
        <f t="shared" si="10"/>
        <v>-1501000</v>
      </c>
      <c r="I180" s="100">
        <f t="shared" si="11"/>
        <v>-3660.9756097560976</v>
      </c>
    </row>
    <row r="181" spans="1:11" x14ac:dyDescent="0.25">
      <c r="A181" s="93"/>
      <c r="B181" s="93"/>
      <c r="C181" s="93" t="s">
        <v>294</v>
      </c>
      <c r="D181" s="93"/>
      <c r="E181" s="103" t="s">
        <v>170</v>
      </c>
      <c r="F181" s="99">
        <v>1250000</v>
      </c>
      <c r="G181" s="99">
        <v>710000</v>
      </c>
      <c r="H181" s="99">
        <f t="shared" si="10"/>
        <v>-540000</v>
      </c>
      <c r="I181" s="100">
        <f t="shared" si="11"/>
        <v>-76.056338028169009</v>
      </c>
    </row>
    <row r="182" spans="1:11" x14ac:dyDescent="0.25">
      <c r="A182" s="93"/>
      <c r="B182" s="93"/>
      <c r="C182" s="93"/>
      <c r="D182" s="93"/>
      <c r="E182" s="103" t="s">
        <v>170</v>
      </c>
      <c r="F182" s="99">
        <v>160000</v>
      </c>
      <c r="G182" s="99">
        <v>120000</v>
      </c>
      <c r="H182" s="99">
        <f t="shared" si="10"/>
        <v>-40000</v>
      </c>
      <c r="I182" s="100">
        <f t="shared" si="11"/>
        <v>-33.333333333333329</v>
      </c>
    </row>
    <row r="183" spans="1:11" x14ac:dyDescent="0.25">
      <c r="A183" s="93">
        <v>2</v>
      </c>
      <c r="B183" s="93">
        <v>2</v>
      </c>
      <c r="C183" s="93">
        <v>4</v>
      </c>
      <c r="D183" s="93">
        <v>3</v>
      </c>
      <c r="E183" s="101" t="s">
        <v>13</v>
      </c>
      <c r="F183" s="99"/>
      <c r="G183" s="99"/>
      <c r="H183" s="99"/>
      <c r="I183" s="100"/>
    </row>
    <row r="184" spans="1:11" x14ac:dyDescent="0.25">
      <c r="A184" s="93"/>
      <c r="B184" s="93"/>
      <c r="C184" s="93"/>
      <c r="D184" s="93"/>
      <c r="E184" s="103" t="s">
        <v>171</v>
      </c>
      <c r="F184" s="99">
        <v>26966000</v>
      </c>
      <c r="G184" s="99">
        <v>22627000</v>
      </c>
      <c r="H184" s="99">
        <f t="shared" si="10"/>
        <v>-4339000</v>
      </c>
      <c r="I184" s="100">
        <f t="shared" si="11"/>
        <v>-19.176205418305564</v>
      </c>
    </row>
    <row r="185" spans="1:11" x14ac:dyDescent="0.25">
      <c r="A185" s="93"/>
      <c r="B185" s="93"/>
      <c r="C185" s="93"/>
      <c r="D185" s="93"/>
      <c r="E185" s="103" t="s">
        <v>172</v>
      </c>
      <c r="F185" s="99">
        <v>8750000</v>
      </c>
      <c r="G185" s="99">
        <v>10260000</v>
      </c>
      <c r="H185" s="99">
        <f t="shared" si="10"/>
        <v>1510000</v>
      </c>
      <c r="I185" s="100">
        <f t="shared" si="11"/>
        <v>14.717348927875243</v>
      </c>
    </row>
    <row r="186" spans="1:11" x14ac:dyDescent="0.25">
      <c r="A186" s="93"/>
      <c r="B186" s="93"/>
      <c r="C186" s="93"/>
      <c r="D186" s="93"/>
      <c r="E186" s="103" t="s">
        <v>288</v>
      </c>
      <c r="F186" s="99">
        <v>11925000</v>
      </c>
      <c r="G186" s="99">
        <v>15181000</v>
      </c>
      <c r="H186" s="99">
        <f t="shared" si="10"/>
        <v>3256000</v>
      </c>
      <c r="I186" s="100">
        <f t="shared" si="11"/>
        <v>21.447862459653514</v>
      </c>
    </row>
    <row r="187" spans="1:11" x14ac:dyDescent="0.25">
      <c r="A187" s="93"/>
      <c r="B187" s="93"/>
      <c r="C187" s="93"/>
      <c r="D187" s="93"/>
      <c r="E187" s="103"/>
      <c r="F187" s="99"/>
      <c r="G187" s="99"/>
      <c r="H187" s="99"/>
      <c r="I187" s="100"/>
    </row>
    <row r="188" spans="1:11" ht="30" x14ac:dyDescent="0.25">
      <c r="A188" s="93">
        <v>2</v>
      </c>
      <c r="B188" s="93">
        <v>2</v>
      </c>
      <c r="C188" s="93">
        <v>5</v>
      </c>
      <c r="D188" s="93"/>
      <c r="E188" s="102" t="str">
        <f>[1]MASTER!A53</f>
        <v>Rabat Beton Dusun Tangkil (RT. 020)</v>
      </c>
      <c r="F188" s="99">
        <f>[1]MASTER!B53</f>
        <v>70500000</v>
      </c>
      <c r="G188" s="99">
        <f>SUM(G190:G202)</f>
        <v>59774000</v>
      </c>
      <c r="H188" s="99">
        <f t="shared" si="10"/>
        <v>-10726000</v>
      </c>
      <c r="I188" s="100">
        <f t="shared" si="11"/>
        <v>-17.944256700237563</v>
      </c>
    </row>
    <row r="189" spans="1:11" x14ac:dyDescent="0.25">
      <c r="A189" s="93">
        <v>2</v>
      </c>
      <c r="B189" s="93">
        <v>2</v>
      </c>
      <c r="C189" s="93">
        <v>5</v>
      </c>
      <c r="D189" s="93">
        <v>2</v>
      </c>
      <c r="E189" s="101" t="s">
        <v>12</v>
      </c>
      <c r="F189" s="99"/>
      <c r="G189" s="99"/>
      <c r="H189" s="99"/>
      <c r="I189" s="100"/>
    </row>
    <row r="190" spans="1:11" x14ac:dyDescent="0.25">
      <c r="A190" s="93"/>
      <c r="B190" s="93"/>
      <c r="C190" s="93"/>
      <c r="D190" s="93"/>
      <c r="E190" s="103" t="s">
        <v>157</v>
      </c>
      <c r="F190" s="99">
        <v>100000</v>
      </c>
      <c r="G190" s="99">
        <f>F190</f>
        <v>100000</v>
      </c>
      <c r="H190" s="99">
        <f t="shared" si="10"/>
        <v>0</v>
      </c>
      <c r="I190" s="100">
        <f t="shared" si="11"/>
        <v>0</v>
      </c>
      <c r="J190" s="118"/>
      <c r="K190" s="118"/>
    </row>
    <row r="191" spans="1:11" x14ac:dyDescent="0.25">
      <c r="A191" s="93"/>
      <c r="B191" s="93"/>
      <c r="C191" s="93"/>
      <c r="D191" s="93"/>
      <c r="E191" s="103" t="s">
        <v>158</v>
      </c>
      <c r="F191" s="99">
        <v>50000</v>
      </c>
      <c r="G191" s="99">
        <f>F191</f>
        <v>50000</v>
      </c>
      <c r="H191" s="99">
        <f t="shared" si="10"/>
        <v>0</v>
      </c>
      <c r="I191" s="100">
        <f t="shared" si="11"/>
        <v>0</v>
      </c>
    </row>
    <row r="192" spans="1:11" x14ac:dyDescent="0.25">
      <c r="A192" s="93"/>
      <c r="B192" s="93"/>
      <c r="C192" s="93"/>
      <c r="D192" s="93"/>
      <c r="E192" s="103" t="s">
        <v>167</v>
      </c>
      <c r="F192" s="99">
        <v>1450000</v>
      </c>
      <c r="G192" s="99">
        <v>1750000</v>
      </c>
      <c r="H192" s="99">
        <f t="shared" si="10"/>
        <v>300000</v>
      </c>
      <c r="I192" s="100">
        <f t="shared" si="11"/>
        <v>17.142857142857142</v>
      </c>
    </row>
    <row r="193" spans="1:11" x14ac:dyDescent="0.25">
      <c r="A193" s="93"/>
      <c r="B193" s="93"/>
      <c r="C193" s="93"/>
      <c r="D193" s="93"/>
      <c r="E193" s="103" t="s">
        <v>168</v>
      </c>
      <c r="F193" s="99">
        <v>6104000</v>
      </c>
      <c r="G193" s="99">
        <v>5750000</v>
      </c>
      <c r="H193" s="99">
        <f t="shared" si="10"/>
        <v>-354000</v>
      </c>
      <c r="I193" s="100">
        <f t="shared" si="11"/>
        <v>-6.1565217391304348</v>
      </c>
    </row>
    <row r="194" spans="1:11" x14ac:dyDescent="0.25">
      <c r="A194" s="93"/>
      <c r="B194" s="93"/>
      <c r="C194" s="93"/>
      <c r="D194" s="93"/>
      <c r="E194" s="103" t="s">
        <v>168</v>
      </c>
      <c r="F194" s="99">
        <v>2022000</v>
      </c>
      <c r="G194" s="99">
        <v>5490000</v>
      </c>
      <c r="H194" s="99">
        <f t="shared" si="10"/>
        <v>3468000</v>
      </c>
      <c r="I194" s="100">
        <f t="shared" si="11"/>
        <v>63.169398907103826</v>
      </c>
    </row>
    <row r="195" spans="1:11" x14ac:dyDescent="0.25">
      <c r="A195" s="93"/>
      <c r="B195" s="93"/>
      <c r="C195" s="93"/>
      <c r="D195" s="93"/>
      <c r="E195" s="103" t="s">
        <v>169</v>
      </c>
      <c r="F195" s="99">
        <v>276000</v>
      </c>
      <c r="G195" s="99">
        <v>750000</v>
      </c>
      <c r="H195" s="99">
        <f>G195-F195</f>
        <v>474000</v>
      </c>
      <c r="I195" s="100">
        <f t="shared" si="11"/>
        <v>63.2</v>
      </c>
    </row>
    <row r="196" spans="1:11" x14ac:dyDescent="0.25">
      <c r="A196" s="93"/>
      <c r="B196" s="93"/>
      <c r="C196" s="93"/>
      <c r="D196" s="93"/>
      <c r="E196" s="103" t="s">
        <v>169</v>
      </c>
      <c r="F196" s="99">
        <v>1237000</v>
      </c>
      <c r="G196" s="99">
        <v>0</v>
      </c>
      <c r="H196" s="99">
        <f>G196-F196</f>
        <v>-1237000</v>
      </c>
      <c r="I196" s="100" t="str">
        <f>IFERROR(H196/G196,"0")</f>
        <v>0</v>
      </c>
      <c r="J196" s="118"/>
      <c r="K196" s="118"/>
    </row>
    <row r="197" spans="1:11" x14ac:dyDescent="0.25">
      <c r="A197" s="93"/>
      <c r="B197" s="93"/>
      <c r="C197" s="93"/>
      <c r="D197" s="93"/>
      <c r="E197" s="103" t="s">
        <v>170</v>
      </c>
      <c r="F197" s="99">
        <v>3500000</v>
      </c>
      <c r="G197" s="99">
        <v>0</v>
      </c>
      <c r="H197" s="99">
        <f>G197-F197</f>
        <v>-3500000</v>
      </c>
      <c r="I197" s="100" t="str">
        <f>IFERROR(H197/G197,"0")</f>
        <v>0</v>
      </c>
    </row>
    <row r="198" spans="1:11" x14ac:dyDescent="0.25">
      <c r="A198" s="93"/>
      <c r="B198" s="93"/>
      <c r="C198" s="93"/>
      <c r="D198" s="93"/>
      <c r="E198" s="103" t="s">
        <v>170</v>
      </c>
      <c r="F198" s="119">
        <v>120000</v>
      </c>
      <c r="G198" s="99">
        <v>0</v>
      </c>
      <c r="H198" s="99">
        <f>G198-F198</f>
        <v>-120000</v>
      </c>
      <c r="I198" s="100" t="str">
        <f>IFERROR(H198/G198,"0")</f>
        <v>0</v>
      </c>
    </row>
    <row r="199" spans="1:11" x14ac:dyDescent="0.25">
      <c r="A199" s="93">
        <v>2</v>
      </c>
      <c r="B199" s="93">
        <v>2</v>
      </c>
      <c r="C199" s="93">
        <v>5</v>
      </c>
      <c r="D199" s="93">
        <v>3</v>
      </c>
      <c r="E199" s="101" t="s">
        <v>13</v>
      </c>
      <c r="F199" s="99"/>
      <c r="G199" s="99"/>
      <c r="H199" s="99"/>
      <c r="I199" s="100"/>
    </row>
    <row r="200" spans="1:11" x14ac:dyDescent="0.25">
      <c r="A200" s="93"/>
      <c r="B200" s="93"/>
      <c r="C200" s="93"/>
      <c r="D200" s="93"/>
      <c r="E200" s="103" t="s">
        <v>295</v>
      </c>
      <c r="F200" s="99">
        <v>31831000</v>
      </c>
      <c r="G200" s="99">
        <v>21659000</v>
      </c>
      <c r="H200" s="99">
        <f t="shared" si="10"/>
        <v>-10172000</v>
      </c>
      <c r="I200" s="100">
        <f t="shared" si="11"/>
        <v>-46.964310448312482</v>
      </c>
    </row>
    <row r="201" spans="1:11" x14ac:dyDescent="0.25">
      <c r="A201" s="93"/>
      <c r="B201" s="93"/>
      <c r="C201" s="93"/>
      <c r="D201" s="93"/>
      <c r="E201" s="103" t="s">
        <v>296</v>
      </c>
      <c r="F201" s="99">
        <v>9500000</v>
      </c>
      <c r="G201" s="99">
        <v>9690000</v>
      </c>
      <c r="H201" s="99">
        <f t="shared" si="10"/>
        <v>190000</v>
      </c>
      <c r="I201" s="100">
        <f t="shared" si="11"/>
        <v>1.9607843137254901</v>
      </c>
    </row>
    <row r="202" spans="1:11" x14ac:dyDescent="0.25">
      <c r="A202" s="93"/>
      <c r="B202" s="93"/>
      <c r="C202" s="93"/>
      <c r="D202" s="93"/>
      <c r="E202" s="103" t="s">
        <v>288</v>
      </c>
      <c r="F202" s="99">
        <v>14310000</v>
      </c>
      <c r="G202" s="99">
        <v>14535000</v>
      </c>
      <c r="H202" s="99">
        <f t="shared" si="10"/>
        <v>225000</v>
      </c>
      <c r="I202" s="100">
        <f t="shared" si="11"/>
        <v>1.5479876160990713</v>
      </c>
    </row>
    <row r="203" spans="1:11" x14ac:dyDescent="0.25">
      <c r="A203" s="93"/>
      <c r="B203" s="93"/>
      <c r="C203" s="93"/>
      <c r="D203" s="93"/>
      <c r="E203" s="103"/>
      <c r="F203" s="120"/>
      <c r="G203" s="120"/>
      <c r="H203" s="99"/>
      <c r="I203" s="100"/>
    </row>
    <row r="204" spans="1:11" ht="30" x14ac:dyDescent="0.25">
      <c r="A204" s="93">
        <v>2</v>
      </c>
      <c r="B204" s="93">
        <v>2</v>
      </c>
      <c r="C204" s="93">
        <v>6</v>
      </c>
      <c r="D204" s="93"/>
      <c r="E204" s="121" t="str">
        <f>[1]MASTER!A54</f>
        <v>Rehab Jembatan Dusun Bleber (P Surohmad)</v>
      </c>
      <c r="F204" s="99">
        <f>[1]MASTER!B54</f>
        <v>71000000</v>
      </c>
      <c r="G204" s="99">
        <f>SUM(G206:G221)</f>
        <v>61379000</v>
      </c>
      <c r="H204" s="99">
        <f t="shared" si="10"/>
        <v>-9621000</v>
      </c>
      <c r="I204" s="100">
        <f t="shared" si="11"/>
        <v>-15.674742175662686</v>
      </c>
    </row>
    <row r="205" spans="1:11" x14ac:dyDescent="0.25">
      <c r="A205" s="93">
        <v>2</v>
      </c>
      <c r="B205" s="93">
        <v>2</v>
      </c>
      <c r="C205" s="93">
        <v>6</v>
      </c>
      <c r="D205" s="93">
        <v>2</v>
      </c>
      <c r="E205" s="101" t="s">
        <v>12</v>
      </c>
      <c r="F205" s="99"/>
      <c r="G205" s="99"/>
      <c r="H205" s="99"/>
      <c r="I205" s="100"/>
    </row>
    <row r="206" spans="1:11" x14ac:dyDescent="0.25">
      <c r="A206" s="93"/>
      <c r="B206" s="93"/>
      <c r="C206" s="93"/>
      <c r="D206" s="93"/>
      <c r="E206" s="103" t="s">
        <v>157</v>
      </c>
      <c r="F206" s="99">
        <v>100000</v>
      </c>
      <c r="G206" s="99">
        <f>F206</f>
        <v>100000</v>
      </c>
      <c r="H206" s="99">
        <f t="shared" si="10"/>
        <v>0</v>
      </c>
      <c r="I206" s="100">
        <f t="shared" si="11"/>
        <v>0</v>
      </c>
    </row>
    <row r="207" spans="1:11" x14ac:dyDescent="0.25">
      <c r="A207" s="93"/>
      <c r="B207" s="93"/>
      <c r="C207" s="93"/>
      <c r="D207" s="93"/>
      <c r="E207" s="103" t="s">
        <v>158</v>
      </c>
      <c r="F207" s="99">
        <v>50000</v>
      </c>
      <c r="G207" s="99">
        <f>F207</f>
        <v>50000</v>
      </c>
      <c r="H207" s="99">
        <f t="shared" si="10"/>
        <v>0</v>
      </c>
      <c r="I207" s="100">
        <f t="shared" si="11"/>
        <v>0</v>
      </c>
    </row>
    <row r="208" spans="1:11" x14ac:dyDescent="0.25">
      <c r="A208" s="93"/>
      <c r="B208" s="93"/>
      <c r="C208" s="93"/>
      <c r="D208" s="93"/>
      <c r="E208" s="103" t="s">
        <v>167</v>
      </c>
      <c r="F208" s="99">
        <v>1450000</v>
      </c>
      <c r="G208" s="99">
        <v>1750000</v>
      </c>
      <c r="H208" s="99">
        <f t="shared" si="10"/>
        <v>300000</v>
      </c>
      <c r="I208" s="100">
        <f t="shared" si="11"/>
        <v>17.142857142857142</v>
      </c>
    </row>
    <row r="209" spans="1:9" x14ac:dyDescent="0.25">
      <c r="A209" s="93"/>
      <c r="B209" s="93"/>
      <c r="C209" s="93"/>
      <c r="D209" s="93"/>
      <c r="E209" s="103" t="s">
        <v>168</v>
      </c>
      <c r="F209" s="99">
        <v>7000000</v>
      </c>
      <c r="G209" s="99">
        <v>5700000</v>
      </c>
      <c r="H209" s="99">
        <f t="shared" ref="H209:H278" si="12">G209-F209</f>
        <v>-1300000</v>
      </c>
      <c r="I209" s="100">
        <f t="shared" ref="I209:I278" si="13">H209/G209*100%*100</f>
        <v>-22.807017543859647</v>
      </c>
    </row>
    <row r="210" spans="1:9" x14ac:dyDescent="0.25">
      <c r="A210" s="93"/>
      <c r="B210" s="93"/>
      <c r="C210" s="93"/>
      <c r="D210" s="93"/>
      <c r="E210" s="103" t="s">
        <v>168</v>
      </c>
      <c r="F210" s="114">
        <v>5220000</v>
      </c>
      <c r="G210" s="114">
        <v>8110000</v>
      </c>
      <c r="H210" s="99">
        <f t="shared" si="12"/>
        <v>2890000</v>
      </c>
      <c r="I210" s="100">
        <f t="shared" si="13"/>
        <v>35.635018495684342</v>
      </c>
    </row>
    <row r="211" spans="1:9" x14ac:dyDescent="0.25">
      <c r="A211" s="93"/>
      <c r="B211" s="93"/>
      <c r="C211" s="93"/>
      <c r="D211" s="93"/>
      <c r="E211" s="103" t="s">
        <v>170</v>
      </c>
      <c r="F211" s="114">
        <v>0</v>
      </c>
      <c r="G211" s="114">
        <v>0</v>
      </c>
      <c r="H211" s="99">
        <f t="shared" si="12"/>
        <v>0</v>
      </c>
      <c r="I211" s="100">
        <v>0</v>
      </c>
    </row>
    <row r="212" spans="1:9" x14ac:dyDescent="0.25">
      <c r="A212" s="93"/>
      <c r="B212" s="93"/>
      <c r="C212" s="93"/>
      <c r="D212" s="93"/>
      <c r="E212" s="103" t="s">
        <v>170</v>
      </c>
      <c r="F212" s="99">
        <v>755000</v>
      </c>
      <c r="G212" s="99">
        <v>2850000</v>
      </c>
      <c r="H212" s="99">
        <f t="shared" si="12"/>
        <v>2095000</v>
      </c>
      <c r="I212" s="100">
        <f t="shared" si="13"/>
        <v>73.508771929824562</v>
      </c>
    </row>
    <row r="213" spans="1:9" x14ac:dyDescent="0.25">
      <c r="A213" s="93"/>
      <c r="B213" s="93"/>
      <c r="C213" s="93"/>
      <c r="D213" s="93"/>
      <c r="E213" s="103" t="s">
        <v>169</v>
      </c>
      <c r="F213" s="114">
        <v>0</v>
      </c>
      <c r="G213" s="99">
        <v>1300000</v>
      </c>
      <c r="H213" s="99">
        <f t="shared" si="12"/>
        <v>1300000</v>
      </c>
      <c r="I213" s="100">
        <f t="shared" si="13"/>
        <v>100</v>
      </c>
    </row>
    <row r="214" spans="1:9" x14ac:dyDescent="0.25">
      <c r="A214" s="93"/>
      <c r="B214" s="93"/>
      <c r="C214" s="93"/>
      <c r="D214" s="93"/>
      <c r="E214" s="103" t="s">
        <v>169</v>
      </c>
      <c r="F214" s="114">
        <v>0</v>
      </c>
      <c r="G214" s="99">
        <v>361000</v>
      </c>
      <c r="H214" s="99">
        <f t="shared" si="12"/>
        <v>361000</v>
      </c>
      <c r="I214" s="100">
        <f t="shared" si="13"/>
        <v>100</v>
      </c>
    </row>
    <row r="215" spans="1:9" x14ac:dyDescent="0.25">
      <c r="A215" s="93">
        <v>2</v>
      </c>
      <c r="B215" s="93">
        <v>2</v>
      </c>
      <c r="C215" s="93">
        <v>6</v>
      </c>
      <c r="D215" s="93">
        <v>3</v>
      </c>
      <c r="E215" s="101" t="s">
        <v>13</v>
      </c>
      <c r="F215" s="99"/>
      <c r="G215" s="99"/>
      <c r="H215" s="99"/>
      <c r="I215" s="100"/>
    </row>
    <row r="216" spans="1:9" x14ac:dyDescent="0.25">
      <c r="A216" s="93"/>
      <c r="B216" s="93"/>
      <c r="C216" s="93"/>
      <c r="D216" s="93"/>
      <c r="E216" s="103" t="s">
        <v>171</v>
      </c>
      <c r="F216" s="114">
        <f>50*69700</f>
        <v>3485000</v>
      </c>
      <c r="G216" s="114">
        <v>10164000</v>
      </c>
      <c r="H216" s="99">
        <f t="shared" si="12"/>
        <v>6679000</v>
      </c>
      <c r="I216" s="100">
        <f t="shared" si="13"/>
        <v>65.71231798504526</v>
      </c>
    </row>
    <row r="217" spans="1:9" x14ac:dyDescent="0.25">
      <c r="A217" s="93"/>
      <c r="B217" s="93"/>
      <c r="C217" s="93"/>
      <c r="D217" s="93"/>
      <c r="E217" s="103" t="s">
        <v>172</v>
      </c>
      <c r="F217" s="112">
        <f>25*235000</f>
        <v>5875000</v>
      </c>
      <c r="G217" s="112">
        <v>8265000</v>
      </c>
      <c r="H217" s="99">
        <f t="shared" si="12"/>
        <v>2390000</v>
      </c>
      <c r="I217" s="100">
        <f t="shared" si="13"/>
        <v>28.917120387174833</v>
      </c>
    </row>
    <row r="218" spans="1:9" x14ac:dyDescent="0.25">
      <c r="A218" s="93"/>
      <c r="B218" s="93"/>
      <c r="C218" s="93"/>
      <c r="D218" s="93"/>
      <c r="E218" s="103" t="s">
        <v>173</v>
      </c>
      <c r="F218" s="99">
        <v>5065000</v>
      </c>
      <c r="G218" s="99">
        <v>5610000</v>
      </c>
      <c r="H218" s="99">
        <f t="shared" si="12"/>
        <v>545000</v>
      </c>
      <c r="I218" s="100">
        <f t="shared" si="13"/>
        <v>9.714795008912656</v>
      </c>
    </row>
    <row r="219" spans="1:9" x14ac:dyDescent="0.25">
      <c r="A219" s="93"/>
      <c r="B219" s="93"/>
      <c r="C219" s="93"/>
      <c r="D219" s="93"/>
      <c r="E219" s="103" t="s">
        <v>288</v>
      </c>
      <c r="F219" s="99">
        <v>4770000</v>
      </c>
      <c r="G219" s="99">
        <v>2584000</v>
      </c>
      <c r="H219" s="99">
        <f t="shared" si="12"/>
        <v>-2186000</v>
      </c>
      <c r="I219" s="100">
        <f t="shared" si="13"/>
        <v>-84.597523219814235</v>
      </c>
    </row>
    <row r="220" spans="1:9" x14ac:dyDescent="0.25">
      <c r="A220" s="93"/>
      <c r="B220" s="93"/>
      <c r="C220" s="93"/>
      <c r="D220" s="93"/>
      <c r="E220" s="103" t="s">
        <v>174</v>
      </c>
      <c r="F220" s="99">
        <v>37230000</v>
      </c>
      <c r="G220" s="99">
        <v>0</v>
      </c>
      <c r="H220" s="99">
        <f t="shared" si="12"/>
        <v>-37230000</v>
      </c>
      <c r="I220" s="100" t="str">
        <f>IFERROR(H220/G220,"0")</f>
        <v>0</v>
      </c>
    </row>
    <row r="221" spans="1:9" x14ac:dyDescent="0.25">
      <c r="A221" s="93"/>
      <c r="B221" s="93"/>
      <c r="C221" s="93"/>
      <c r="D221" s="93"/>
      <c r="E221" s="103" t="s">
        <v>297</v>
      </c>
      <c r="F221" s="99">
        <v>0</v>
      </c>
      <c r="G221" s="99">
        <v>14535000</v>
      </c>
      <c r="H221" s="99">
        <f t="shared" si="12"/>
        <v>14535000</v>
      </c>
      <c r="I221" s="100">
        <f t="shared" si="13"/>
        <v>100</v>
      </c>
    </row>
    <row r="222" spans="1:9" x14ac:dyDescent="0.25">
      <c r="A222" s="93"/>
      <c r="B222" s="93"/>
      <c r="C222" s="93"/>
      <c r="D222" s="93"/>
      <c r="E222" s="103"/>
      <c r="F222" s="99"/>
      <c r="G222" s="99"/>
      <c r="H222" s="99"/>
      <c r="I222" s="100"/>
    </row>
    <row r="223" spans="1:9" ht="30" x14ac:dyDescent="0.25">
      <c r="A223" s="93">
        <v>2</v>
      </c>
      <c r="B223" s="93">
        <v>2</v>
      </c>
      <c r="C223" s="93">
        <v>7</v>
      </c>
      <c r="D223" s="93"/>
      <c r="E223" s="102" t="str">
        <f>[1]MASTER!A55</f>
        <v>Rabat Beton Dusun Ngemplak (P Matsarifudin)</v>
      </c>
      <c r="F223" s="99">
        <f>[1]MASTER!B55</f>
        <v>69000000</v>
      </c>
      <c r="G223" s="99">
        <f>F223</f>
        <v>69000000</v>
      </c>
      <c r="H223" s="99">
        <f t="shared" si="12"/>
        <v>0</v>
      </c>
      <c r="I223" s="100">
        <f t="shared" si="13"/>
        <v>0</v>
      </c>
    </row>
    <row r="224" spans="1:9" x14ac:dyDescent="0.25">
      <c r="A224" s="93">
        <v>2</v>
      </c>
      <c r="B224" s="93">
        <v>2</v>
      </c>
      <c r="C224" s="93">
        <v>7</v>
      </c>
      <c r="D224" s="93">
        <v>2</v>
      </c>
      <c r="E224" s="101" t="s">
        <v>12</v>
      </c>
      <c r="F224" s="99"/>
      <c r="G224" s="99"/>
      <c r="H224" s="99"/>
      <c r="I224" s="100"/>
    </row>
    <row r="225" spans="1:9" x14ac:dyDescent="0.25">
      <c r="A225" s="93"/>
      <c r="B225" s="93"/>
      <c r="C225" s="93"/>
      <c r="D225" s="93"/>
      <c r="E225" s="103" t="s">
        <v>157</v>
      </c>
      <c r="F225" s="99">
        <v>100000</v>
      </c>
      <c r="G225" s="99">
        <f t="shared" ref="G225:G227" si="14">F225</f>
        <v>100000</v>
      </c>
      <c r="H225" s="99">
        <f t="shared" si="12"/>
        <v>0</v>
      </c>
      <c r="I225" s="100">
        <f t="shared" si="13"/>
        <v>0</v>
      </c>
    </row>
    <row r="226" spans="1:9" x14ac:dyDescent="0.25">
      <c r="A226" s="93"/>
      <c r="B226" s="93"/>
      <c r="C226" s="93"/>
      <c r="D226" s="93"/>
      <c r="E226" s="103" t="s">
        <v>158</v>
      </c>
      <c r="F226" s="99">
        <v>50000</v>
      </c>
      <c r="G226" s="99">
        <f t="shared" si="14"/>
        <v>50000</v>
      </c>
      <c r="H226" s="99">
        <f t="shared" si="12"/>
        <v>0</v>
      </c>
      <c r="I226" s="100">
        <f t="shared" si="13"/>
        <v>0</v>
      </c>
    </row>
    <row r="227" spans="1:9" x14ac:dyDescent="0.25">
      <c r="A227" s="93"/>
      <c r="B227" s="93"/>
      <c r="C227" s="93"/>
      <c r="D227" s="93"/>
      <c r="E227" s="103" t="s">
        <v>167</v>
      </c>
      <c r="F227" s="99">
        <v>1450000</v>
      </c>
      <c r="G227" s="99">
        <f t="shared" si="14"/>
        <v>1450000</v>
      </c>
      <c r="H227" s="99">
        <f t="shared" si="12"/>
        <v>0</v>
      </c>
      <c r="I227" s="100">
        <f t="shared" si="13"/>
        <v>0</v>
      </c>
    </row>
    <row r="228" spans="1:9" x14ac:dyDescent="0.25">
      <c r="A228" s="93"/>
      <c r="B228" s="93"/>
      <c r="C228" s="93"/>
      <c r="D228" s="93"/>
      <c r="E228" s="103" t="s">
        <v>168</v>
      </c>
      <c r="F228" s="99">
        <v>5985000</v>
      </c>
      <c r="G228" s="99">
        <v>5160000</v>
      </c>
      <c r="H228" s="99">
        <f t="shared" si="12"/>
        <v>-825000</v>
      </c>
      <c r="I228" s="100">
        <f t="shared" si="13"/>
        <v>-15.988372093023257</v>
      </c>
    </row>
    <row r="229" spans="1:9" x14ac:dyDescent="0.25">
      <c r="A229" s="93"/>
      <c r="B229" s="93"/>
      <c r="C229" s="93"/>
      <c r="D229" s="93"/>
      <c r="E229" s="103" t="s">
        <v>168</v>
      </c>
      <c r="F229" s="99">
        <v>2042500</v>
      </c>
      <c r="G229" s="99">
        <v>6260000</v>
      </c>
      <c r="H229" s="99">
        <f t="shared" si="12"/>
        <v>4217500</v>
      </c>
      <c r="I229" s="100">
        <f t="shared" si="13"/>
        <v>67.37220447284345</v>
      </c>
    </row>
    <row r="230" spans="1:9" x14ac:dyDescent="0.25">
      <c r="A230" s="93"/>
      <c r="B230" s="93"/>
      <c r="C230" s="93"/>
      <c r="D230" s="93"/>
      <c r="E230" s="103" t="s">
        <v>169</v>
      </c>
      <c r="F230" s="99">
        <v>15000</v>
      </c>
      <c r="G230" s="99">
        <v>790000</v>
      </c>
      <c r="H230" s="99">
        <f t="shared" si="12"/>
        <v>775000</v>
      </c>
      <c r="I230" s="100">
        <f t="shared" si="13"/>
        <v>98.101265822784811</v>
      </c>
    </row>
    <row r="231" spans="1:9" x14ac:dyDescent="0.25">
      <c r="A231" s="93"/>
      <c r="B231" s="93"/>
      <c r="C231" s="93"/>
      <c r="D231" s="93"/>
      <c r="E231" s="103" t="s">
        <v>169</v>
      </c>
      <c r="F231" s="99">
        <v>1879000</v>
      </c>
      <c r="G231" s="99">
        <v>392000</v>
      </c>
      <c r="H231" s="99">
        <f t="shared" si="12"/>
        <v>-1487000</v>
      </c>
      <c r="I231" s="100">
        <f t="shared" si="13"/>
        <v>-379.33673469387753</v>
      </c>
    </row>
    <row r="232" spans="1:9" x14ac:dyDescent="0.25">
      <c r="A232" s="93"/>
      <c r="B232" s="93"/>
      <c r="C232" s="93"/>
      <c r="D232" s="93"/>
      <c r="E232" s="103" t="s">
        <v>170</v>
      </c>
      <c r="F232" s="99">
        <v>0</v>
      </c>
      <c r="G232" s="99">
        <v>50000</v>
      </c>
      <c r="H232" s="99">
        <f t="shared" si="12"/>
        <v>50000</v>
      </c>
      <c r="I232" s="100">
        <f t="shared" si="13"/>
        <v>100</v>
      </c>
    </row>
    <row r="233" spans="1:9" x14ac:dyDescent="0.25">
      <c r="A233" s="93"/>
      <c r="B233" s="93"/>
      <c r="C233" s="93"/>
      <c r="D233" s="93"/>
      <c r="E233" s="103" t="s">
        <v>170</v>
      </c>
      <c r="F233" s="99">
        <v>420000</v>
      </c>
      <c r="G233" s="99">
        <v>640000</v>
      </c>
      <c r="H233" s="99">
        <f t="shared" si="12"/>
        <v>220000</v>
      </c>
      <c r="I233" s="100">
        <f t="shared" si="13"/>
        <v>34.375</v>
      </c>
    </row>
    <row r="234" spans="1:9" x14ac:dyDescent="0.25">
      <c r="A234" s="93">
        <v>2</v>
      </c>
      <c r="B234" s="93">
        <v>2</v>
      </c>
      <c r="C234" s="93">
        <v>7</v>
      </c>
      <c r="D234" s="93">
        <v>3</v>
      </c>
      <c r="E234" s="101" t="s">
        <v>13</v>
      </c>
      <c r="F234" s="99"/>
      <c r="G234" s="99"/>
      <c r="H234" s="99"/>
      <c r="I234" s="100"/>
    </row>
    <row r="235" spans="1:9" x14ac:dyDescent="0.25">
      <c r="A235" s="93"/>
      <c r="B235" s="93"/>
      <c r="C235" s="93"/>
      <c r="D235" s="93"/>
      <c r="E235" s="103" t="s">
        <v>171</v>
      </c>
      <c r="F235" s="99">
        <v>31483500</v>
      </c>
      <c r="G235" s="99">
        <v>25289000</v>
      </c>
      <c r="H235" s="99">
        <f t="shared" si="12"/>
        <v>-6194500</v>
      </c>
      <c r="I235" s="100">
        <f t="shared" si="13"/>
        <v>-24.494839653604334</v>
      </c>
    </row>
    <row r="236" spans="1:9" x14ac:dyDescent="0.25">
      <c r="A236" s="93"/>
      <c r="B236" s="93"/>
      <c r="C236" s="93"/>
      <c r="D236" s="93"/>
      <c r="E236" s="103" t="s">
        <v>172</v>
      </c>
      <c r="F236" s="99">
        <v>11000000</v>
      </c>
      <c r="G236" s="99">
        <v>11400000</v>
      </c>
      <c r="H236" s="99">
        <f t="shared" si="12"/>
        <v>400000</v>
      </c>
      <c r="I236" s="100">
        <f t="shared" si="13"/>
        <v>3.5087719298245612</v>
      </c>
    </row>
    <row r="237" spans="1:9" x14ac:dyDescent="0.25">
      <c r="A237" s="93"/>
      <c r="B237" s="93"/>
      <c r="C237" s="93"/>
      <c r="D237" s="93"/>
      <c r="E237" s="103" t="s">
        <v>288</v>
      </c>
      <c r="F237" s="99">
        <v>14575000</v>
      </c>
      <c r="G237" s="99">
        <v>17119000</v>
      </c>
      <c r="H237" s="99">
        <f t="shared" si="12"/>
        <v>2544000</v>
      </c>
      <c r="I237" s="100">
        <f t="shared" si="13"/>
        <v>14.860681114551083</v>
      </c>
    </row>
    <row r="238" spans="1:9" x14ac:dyDescent="0.25">
      <c r="A238" s="93"/>
      <c r="B238" s="93"/>
      <c r="C238" s="93"/>
      <c r="D238" s="93"/>
      <c r="E238" s="103"/>
      <c r="F238" s="99"/>
      <c r="G238" s="99"/>
      <c r="H238" s="99"/>
      <c r="I238" s="100"/>
    </row>
    <row r="239" spans="1:9" ht="30" x14ac:dyDescent="0.25">
      <c r="A239" s="93">
        <v>2</v>
      </c>
      <c r="B239" s="93">
        <v>2</v>
      </c>
      <c r="C239" s="93">
        <v>8</v>
      </c>
      <c r="D239" s="93"/>
      <c r="E239" s="108" t="str">
        <f>[1]MASTER!A56</f>
        <v>Talud Jalan Dusun Tuwanan (RT. 011)</v>
      </c>
      <c r="F239" s="99">
        <f>[1]MASTER!B56</f>
        <v>64000000</v>
      </c>
      <c r="G239" s="99">
        <f>SUM(G241:G253)</f>
        <v>53368000</v>
      </c>
      <c r="H239" s="99">
        <f t="shared" si="12"/>
        <v>-10632000</v>
      </c>
      <c r="I239" s="100">
        <f t="shared" si="13"/>
        <v>-19.922050667066408</v>
      </c>
    </row>
    <row r="240" spans="1:9" x14ac:dyDescent="0.25">
      <c r="A240" s="93">
        <v>2</v>
      </c>
      <c r="B240" s="93">
        <v>2</v>
      </c>
      <c r="C240" s="93">
        <v>8</v>
      </c>
      <c r="D240" s="93">
        <v>2</v>
      </c>
      <c r="E240" s="101" t="s">
        <v>12</v>
      </c>
      <c r="F240" s="99"/>
      <c r="G240" s="99"/>
      <c r="H240" s="99"/>
      <c r="I240" s="100"/>
    </row>
    <row r="241" spans="1:9" x14ac:dyDescent="0.25">
      <c r="A241" s="93"/>
      <c r="B241" s="93"/>
      <c r="C241" s="93"/>
      <c r="D241" s="93"/>
      <c r="E241" s="103" t="s">
        <v>157</v>
      </c>
      <c r="F241" s="99">
        <v>100000</v>
      </c>
      <c r="G241" s="99">
        <f>F241</f>
        <v>100000</v>
      </c>
      <c r="H241" s="99">
        <f t="shared" si="12"/>
        <v>0</v>
      </c>
      <c r="I241" s="100">
        <f t="shared" si="13"/>
        <v>0</v>
      </c>
    </row>
    <row r="242" spans="1:9" x14ac:dyDescent="0.25">
      <c r="A242" s="93"/>
      <c r="B242" s="93"/>
      <c r="C242" s="93"/>
      <c r="D242" s="93"/>
      <c r="E242" s="103" t="s">
        <v>158</v>
      </c>
      <c r="F242" s="99">
        <v>50000</v>
      </c>
      <c r="G242" s="99">
        <f>F242</f>
        <v>50000</v>
      </c>
      <c r="H242" s="99">
        <f t="shared" si="12"/>
        <v>0</v>
      </c>
      <c r="I242" s="100">
        <f t="shared" si="13"/>
        <v>0</v>
      </c>
    </row>
    <row r="243" spans="1:9" x14ac:dyDescent="0.25">
      <c r="A243" s="93"/>
      <c r="B243" s="93"/>
      <c r="C243" s="93"/>
      <c r="D243" s="93"/>
      <c r="E243" s="103" t="s">
        <v>167</v>
      </c>
      <c r="F243" s="99">
        <v>1750000</v>
      </c>
      <c r="G243" s="99">
        <v>1750000</v>
      </c>
      <c r="H243" s="99">
        <f t="shared" si="12"/>
        <v>0</v>
      </c>
      <c r="I243" s="100">
        <f t="shared" si="13"/>
        <v>0</v>
      </c>
    </row>
    <row r="244" spans="1:9" x14ac:dyDescent="0.25">
      <c r="A244" s="93"/>
      <c r="B244" s="93"/>
      <c r="C244" s="93"/>
      <c r="D244" s="93"/>
      <c r="E244" s="103" t="s">
        <v>168</v>
      </c>
      <c r="F244" s="99">
        <v>3815000</v>
      </c>
      <c r="G244" s="99">
        <v>3680000</v>
      </c>
      <c r="H244" s="99">
        <f t="shared" si="12"/>
        <v>-135000</v>
      </c>
      <c r="I244" s="100">
        <f t="shared" si="13"/>
        <v>-3.6684782608695654</v>
      </c>
    </row>
    <row r="245" spans="1:9" x14ac:dyDescent="0.25">
      <c r="A245" s="93"/>
      <c r="B245" s="93"/>
      <c r="C245" s="93"/>
      <c r="D245" s="93"/>
      <c r="E245" s="103" t="s">
        <v>168</v>
      </c>
      <c r="F245" s="99">
        <v>7311000</v>
      </c>
      <c r="G245" s="99">
        <v>9610000</v>
      </c>
      <c r="H245" s="99">
        <f t="shared" si="12"/>
        <v>2299000</v>
      </c>
      <c r="I245" s="100">
        <f t="shared" si="13"/>
        <v>23.922996878251819</v>
      </c>
    </row>
    <row r="246" spans="1:9" x14ac:dyDescent="0.25">
      <c r="A246" s="93"/>
      <c r="B246" s="93"/>
      <c r="C246" s="93"/>
      <c r="D246" s="93"/>
      <c r="E246" s="103" t="s">
        <v>169</v>
      </c>
      <c r="F246" s="99">
        <v>975000</v>
      </c>
      <c r="G246" s="99">
        <v>1300000</v>
      </c>
      <c r="H246" s="99">
        <f t="shared" si="12"/>
        <v>325000</v>
      </c>
      <c r="I246" s="100">
        <f t="shared" si="13"/>
        <v>25</v>
      </c>
    </row>
    <row r="247" spans="1:9" x14ac:dyDescent="0.25">
      <c r="A247" s="93"/>
      <c r="B247" s="93"/>
      <c r="C247" s="93"/>
      <c r="D247" s="93"/>
      <c r="E247" s="103" t="s">
        <v>169</v>
      </c>
      <c r="F247" s="99">
        <v>929000</v>
      </c>
      <c r="G247" s="99">
        <v>359000</v>
      </c>
      <c r="H247" s="99">
        <f t="shared" si="12"/>
        <v>-570000</v>
      </c>
      <c r="I247" s="100">
        <f t="shared" si="13"/>
        <v>-158.77437325905294</v>
      </c>
    </row>
    <row r="248" spans="1:9" x14ac:dyDescent="0.25">
      <c r="A248" s="93"/>
      <c r="B248" s="93"/>
      <c r="C248" s="93"/>
      <c r="D248" s="93"/>
      <c r="E248" s="103" t="s">
        <v>170</v>
      </c>
      <c r="F248" s="99">
        <v>210000</v>
      </c>
      <c r="G248" s="99">
        <v>20000</v>
      </c>
      <c r="H248" s="99">
        <f t="shared" si="12"/>
        <v>-190000</v>
      </c>
      <c r="I248" s="100">
        <f t="shared" si="13"/>
        <v>-950</v>
      </c>
    </row>
    <row r="249" spans="1:9" x14ac:dyDescent="0.25">
      <c r="A249" s="93"/>
      <c r="B249" s="93"/>
      <c r="C249" s="93"/>
      <c r="D249" s="93"/>
      <c r="E249" s="103" t="s">
        <v>170</v>
      </c>
      <c r="F249" s="99">
        <v>40000</v>
      </c>
      <c r="G249" s="99">
        <v>2258000</v>
      </c>
      <c r="H249" s="99">
        <f t="shared" si="12"/>
        <v>2218000</v>
      </c>
      <c r="I249" s="100">
        <f t="shared" si="13"/>
        <v>98.228520814880426</v>
      </c>
    </row>
    <row r="250" spans="1:9" x14ac:dyDescent="0.25">
      <c r="A250" s="93">
        <v>2</v>
      </c>
      <c r="B250" s="93">
        <v>2</v>
      </c>
      <c r="C250" s="93">
        <v>8</v>
      </c>
      <c r="D250" s="93">
        <v>3</v>
      </c>
      <c r="E250" s="101" t="s">
        <v>13</v>
      </c>
      <c r="F250" s="99"/>
      <c r="G250" s="99"/>
      <c r="H250" s="99"/>
      <c r="I250" s="100"/>
    </row>
    <row r="251" spans="1:9" x14ac:dyDescent="0.25">
      <c r="A251" s="93"/>
      <c r="B251" s="93"/>
      <c r="C251" s="93"/>
      <c r="D251" s="93"/>
      <c r="E251" s="103" t="s">
        <v>171</v>
      </c>
      <c r="F251" s="99">
        <v>18070000</v>
      </c>
      <c r="G251" s="99">
        <v>8591000</v>
      </c>
      <c r="H251" s="99">
        <f t="shared" si="12"/>
        <v>-9479000</v>
      </c>
      <c r="I251" s="100">
        <f t="shared" si="13"/>
        <v>-110.33639855662902</v>
      </c>
    </row>
    <row r="252" spans="1:9" x14ac:dyDescent="0.25">
      <c r="A252" s="93"/>
      <c r="B252" s="93"/>
      <c r="C252" s="93"/>
      <c r="D252" s="93"/>
      <c r="E252" s="103" t="s">
        <v>172</v>
      </c>
      <c r="F252" s="99">
        <v>11750000</v>
      </c>
      <c r="G252" s="99">
        <v>7980000</v>
      </c>
      <c r="H252" s="99">
        <f t="shared" si="12"/>
        <v>-3770000</v>
      </c>
      <c r="I252" s="100">
        <f t="shared" si="13"/>
        <v>-47.24310776942356</v>
      </c>
    </row>
    <row r="253" spans="1:9" x14ac:dyDescent="0.25">
      <c r="A253" s="93"/>
      <c r="B253" s="93"/>
      <c r="C253" s="93"/>
      <c r="D253" s="93"/>
      <c r="E253" s="103" t="s">
        <v>298</v>
      </c>
      <c r="F253" s="99">
        <v>19000000</v>
      </c>
      <c r="G253" s="99">
        <v>17670000</v>
      </c>
      <c r="H253" s="99">
        <f t="shared" si="12"/>
        <v>-1330000</v>
      </c>
      <c r="I253" s="100">
        <f t="shared" si="13"/>
        <v>-7.5268817204301079</v>
      </c>
    </row>
    <row r="254" spans="1:9" x14ac:dyDescent="0.25">
      <c r="A254" s="93"/>
      <c r="B254" s="93"/>
      <c r="C254" s="93"/>
      <c r="D254" s="93"/>
      <c r="E254" s="103"/>
      <c r="F254" s="120"/>
      <c r="G254" s="120"/>
      <c r="H254" s="99"/>
      <c r="I254" s="100"/>
    </row>
    <row r="255" spans="1:9" ht="30" x14ac:dyDescent="0.25">
      <c r="A255" s="93">
        <v>2</v>
      </c>
      <c r="B255" s="93">
        <v>2</v>
      </c>
      <c r="C255" s="93">
        <v>9</v>
      </c>
      <c r="D255" s="93"/>
      <c r="E255" s="106" t="str">
        <f>[1]MASTER!A57</f>
        <v>Rabat Beton Dusun Tuwanan RT. 016 (P Sudasi)</v>
      </c>
      <c r="F255" s="99">
        <f>[1]MASTER!B57</f>
        <v>12000000</v>
      </c>
      <c r="G255" s="99">
        <f>SUM(G256:G269)</f>
        <v>9801500</v>
      </c>
      <c r="H255" s="99">
        <f t="shared" si="12"/>
        <v>-2198500</v>
      </c>
      <c r="I255" s="100">
        <f t="shared" si="13"/>
        <v>-22.43024026934653</v>
      </c>
    </row>
    <row r="256" spans="1:9" x14ac:dyDescent="0.25">
      <c r="A256" s="93">
        <v>2</v>
      </c>
      <c r="B256" s="93">
        <v>2</v>
      </c>
      <c r="C256" s="93">
        <v>9</v>
      </c>
      <c r="D256" s="93">
        <v>2</v>
      </c>
      <c r="E256" s="101" t="s">
        <v>12</v>
      </c>
      <c r="F256" s="99"/>
      <c r="G256" s="99"/>
      <c r="H256" s="99"/>
      <c r="I256" s="100"/>
    </row>
    <row r="257" spans="1:9" x14ac:dyDescent="0.25">
      <c r="A257" s="93"/>
      <c r="B257" s="93"/>
      <c r="C257" s="93"/>
      <c r="D257" s="93"/>
      <c r="E257" s="103" t="s">
        <v>157</v>
      </c>
      <c r="F257" s="99">
        <v>100000</v>
      </c>
      <c r="G257" s="99">
        <v>50000</v>
      </c>
      <c r="H257" s="99">
        <f t="shared" si="12"/>
        <v>-50000</v>
      </c>
      <c r="I257" s="100">
        <f t="shared" si="13"/>
        <v>-100</v>
      </c>
    </row>
    <row r="258" spans="1:9" x14ac:dyDescent="0.25">
      <c r="A258" s="93"/>
      <c r="B258" s="93"/>
      <c r="C258" s="93"/>
      <c r="D258" s="93"/>
      <c r="E258" s="103" t="s">
        <v>158</v>
      </c>
      <c r="F258" s="99">
        <v>50000</v>
      </c>
      <c r="G258" s="99">
        <v>25000</v>
      </c>
      <c r="H258" s="99">
        <f t="shared" si="12"/>
        <v>-25000</v>
      </c>
      <c r="I258" s="100">
        <f t="shared" si="13"/>
        <v>-100</v>
      </c>
    </row>
    <row r="259" spans="1:9" x14ac:dyDescent="0.25">
      <c r="A259" s="93"/>
      <c r="B259" s="93"/>
      <c r="C259" s="93"/>
      <c r="D259" s="93"/>
      <c r="E259" s="103" t="s">
        <v>167</v>
      </c>
      <c r="F259" s="99">
        <v>975000</v>
      </c>
      <c r="G259" s="99">
        <v>425000</v>
      </c>
      <c r="H259" s="99">
        <f t="shared" si="12"/>
        <v>-550000</v>
      </c>
      <c r="I259" s="100">
        <f t="shared" si="13"/>
        <v>-129.41176470588235</v>
      </c>
    </row>
    <row r="260" spans="1:9" x14ac:dyDescent="0.25">
      <c r="A260" s="93"/>
      <c r="B260" s="93"/>
      <c r="C260" s="93"/>
      <c r="D260" s="93"/>
      <c r="E260" s="103" t="s">
        <v>168</v>
      </c>
      <c r="F260" s="119">
        <v>763000</v>
      </c>
      <c r="G260" s="119">
        <v>0</v>
      </c>
      <c r="H260" s="99">
        <f>G260-F260</f>
        <v>-763000</v>
      </c>
      <c r="I260" s="100" t="str">
        <f>IFERROR(H260/G260,"0")</f>
        <v>0</v>
      </c>
    </row>
    <row r="261" spans="1:9" x14ac:dyDescent="0.25">
      <c r="A261" s="93"/>
      <c r="B261" s="93"/>
      <c r="C261" s="93"/>
      <c r="D261" s="93"/>
      <c r="E261" s="103" t="s">
        <v>299</v>
      </c>
      <c r="F261" s="99">
        <v>317000</v>
      </c>
      <c r="G261" s="99">
        <v>1365000</v>
      </c>
      <c r="H261" s="99">
        <f t="shared" ref="H261:H265" si="15">G261-F261</f>
        <v>1048000</v>
      </c>
      <c r="I261" s="100">
        <f>H261/G261*100%*100</f>
        <v>76.776556776556788</v>
      </c>
    </row>
    <row r="262" spans="1:9" x14ac:dyDescent="0.25">
      <c r="A262" s="93"/>
      <c r="B262" s="93"/>
      <c r="C262" s="93"/>
      <c r="D262" s="93"/>
      <c r="E262" s="103" t="s">
        <v>170</v>
      </c>
      <c r="F262" s="99">
        <v>630000</v>
      </c>
      <c r="G262" s="99">
        <v>10000</v>
      </c>
      <c r="H262" s="99">
        <f t="shared" si="15"/>
        <v>-620000</v>
      </c>
      <c r="I262" s="100">
        <f>H262/G262*100%*100</f>
        <v>-6200</v>
      </c>
    </row>
    <row r="263" spans="1:9" x14ac:dyDescent="0.25">
      <c r="A263" s="93"/>
      <c r="B263" s="93"/>
      <c r="C263" s="93"/>
      <c r="D263" s="93"/>
      <c r="E263" s="103" t="s">
        <v>170</v>
      </c>
      <c r="F263" s="122"/>
      <c r="G263" s="119">
        <v>80000</v>
      </c>
      <c r="H263" s="99">
        <f t="shared" si="15"/>
        <v>80000</v>
      </c>
      <c r="I263" s="100">
        <f>H263/G263*100%*100</f>
        <v>100</v>
      </c>
    </row>
    <row r="264" spans="1:9" x14ac:dyDescent="0.25">
      <c r="A264" s="93"/>
      <c r="B264" s="93"/>
      <c r="C264" s="93"/>
      <c r="D264" s="93"/>
      <c r="E264" s="103" t="s">
        <v>169</v>
      </c>
      <c r="F264" s="99">
        <v>37000</v>
      </c>
      <c r="G264" s="99">
        <v>790000</v>
      </c>
      <c r="H264" s="99">
        <f t="shared" si="15"/>
        <v>753000</v>
      </c>
      <c r="I264" s="100">
        <f>H264/G264*100%*100</f>
        <v>95.316455696202524</v>
      </c>
    </row>
    <row r="265" spans="1:9" x14ac:dyDescent="0.25">
      <c r="A265" s="93"/>
      <c r="B265" s="93"/>
      <c r="C265" s="93"/>
      <c r="D265" s="93"/>
      <c r="E265" s="103" t="s">
        <v>169</v>
      </c>
      <c r="F265" s="119">
        <v>924000</v>
      </c>
      <c r="G265" s="119">
        <v>0</v>
      </c>
      <c r="H265" s="99">
        <f t="shared" si="15"/>
        <v>-924000</v>
      </c>
      <c r="I265" s="100" t="str">
        <f>IFERROR(H265/G265,"0")</f>
        <v>0</v>
      </c>
    </row>
    <row r="266" spans="1:9" x14ac:dyDescent="0.25">
      <c r="A266" s="93">
        <v>2</v>
      </c>
      <c r="B266" s="93">
        <v>2</v>
      </c>
      <c r="C266" s="93">
        <v>9</v>
      </c>
      <c r="D266" s="93">
        <v>3</v>
      </c>
      <c r="E266" s="101" t="s">
        <v>13</v>
      </c>
      <c r="F266" s="99"/>
      <c r="G266" s="99"/>
      <c r="H266" s="99"/>
      <c r="I266" s="100"/>
    </row>
    <row r="267" spans="1:9" x14ac:dyDescent="0.25">
      <c r="A267" s="93"/>
      <c r="B267" s="93"/>
      <c r="C267" s="93"/>
      <c r="D267" s="93"/>
      <c r="E267" s="103" t="s">
        <v>171</v>
      </c>
      <c r="F267" s="99">
        <v>3614000</v>
      </c>
      <c r="G267" s="99">
        <v>3085500</v>
      </c>
      <c r="H267" s="99">
        <f t="shared" si="12"/>
        <v>-528500</v>
      </c>
      <c r="I267" s="100">
        <f t="shared" si="13"/>
        <v>-17.128504294279693</v>
      </c>
    </row>
    <row r="268" spans="1:9" x14ac:dyDescent="0.25">
      <c r="A268" s="93"/>
      <c r="B268" s="93"/>
      <c r="C268" s="93"/>
      <c r="D268" s="93"/>
      <c r="E268" s="103" t="s">
        <v>172</v>
      </c>
      <c r="F268" s="99">
        <v>3000000</v>
      </c>
      <c r="G268" s="99">
        <v>1710000</v>
      </c>
      <c r="H268" s="99">
        <f t="shared" si="12"/>
        <v>-1290000</v>
      </c>
      <c r="I268" s="100">
        <f t="shared" si="13"/>
        <v>-75.438596491228068</v>
      </c>
    </row>
    <row r="269" spans="1:9" x14ac:dyDescent="0.25">
      <c r="A269" s="93"/>
      <c r="B269" s="93"/>
      <c r="C269" s="93"/>
      <c r="D269" s="93"/>
      <c r="E269" s="103" t="s">
        <v>288</v>
      </c>
      <c r="F269" s="99">
        <v>1590000</v>
      </c>
      <c r="G269" s="99">
        <v>2261000</v>
      </c>
      <c r="H269" s="99">
        <f t="shared" si="12"/>
        <v>671000</v>
      </c>
      <c r="I269" s="100">
        <f t="shared" si="13"/>
        <v>29.677134011499334</v>
      </c>
    </row>
    <row r="270" spans="1:9" x14ac:dyDescent="0.25">
      <c r="A270" s="93"/>
      <c r="B270" s="93"/>
      <c r="C270" s="93"/>
      <c r="D270" s="93"/>
      <c r="E270" s="103" t="s">
        <v>294</v>
      </c>
      <c r="F270" s="99"/>
      <c r="G270" s="99"/>
      <c r="H270" s="99"/>
      <c r="I270" s="100"/>
    </row>
    <row r="271" spans="1:9" ht="30" customHeight="1" x14ac:dyDescent="0.25">
      <c r="A271" s="93">
        <v>2</v>
      </c>
      <c r="B271" s="93">
        <v>2</v>
      </c>
      <c r="C271" s="93">
        <v>10</v>
      </c>
      <c r="D271" s="93"/>
      <c r="E271" s="108" t="str">
        <f>[1]MASTER!A58</f>
        <v>Rabat Beton Dusun Tuwanan RT. 018 (Bu Markhamalah)</v>
      </c>
      <c r="F271" s="123">
        <f>[1]MASTER!B58</f>
        <v>76000000</v>
      </c>
      <c r="G271" s="123">
        <f>SUM(G273:G285)</f>
        <v>76000000</v>
      </c>
      <c r="H271" s="99">
        <f t="shared" si="12"/>
        <v>0</v>
      </c>
      <c r="I271" s="100">
        <f t="shared" si="13"/>
        <v>0</v>
      </c>
    </row>
    <row r="272" spans="1:9" x14ac:dyDescent="0.25">
      <c r="A272" s="93">
        <v>2</v>
      </c>
      <c r="B272" s="93">
        <v>2</v>
      </c>
      <c r="C272" s="93">
        <v>10</v>
      </c>
      <c r="D272" s="93">
        <v>2</v>
      </c>
      <c r="E272" s="108" t="s">
        <v>12</v>
      </c>
      <c r="F272" s="99"/>
      <c r="G272" s="99"/>
      <c r="H272" s="99"/>
      <c r="I272" s="100"/>
    </row>
    <row r="273" spans="1:9" x14ac:dyDescent="0.25">
      <c r="A273" s="93"/>
      <c r="B273" s="93"/>
      <c r="C273" s="93"/>
      <c r="D273" s="93"/>
      <c r="E273" s="103" t="s">
        <v>157</v>
      </c>
      <c r="F273" s="99">
        <v>100000</v>
      </c>
      <c r="G273" s="99">
        <f>F273</f>
        <v>100000</v>
      </c>
      <c r="H273" s="99">
        <f t="shared" si="12"/>
        <v>0</v>
      </c>
      <c r="I273" s="100">
        <f t="shared" si="13"/>
        <v>0</v>
      </c>
    </row>
    <row r="274" spans="1:9" x14ac:dyDescent="0.25">
      <c r="A274" s="93"/>
      <c r="B274" s="93"/>
      <c r="C274" s="93"/>
      <c r="D274" s="93"/>
      <c r="E274" s="103" t="s">
        <v>158</v>
      </c>
      <c r="F274" s="99">
        <v>50000</v>
      </c>
      <c r="G274" s="99">
        <f t="shared" ref="G274:G285" si="16">F274</f>
        <v>50000</v>
      </c>
      <c r="H274" s="99">
        <f t="shared" si="12"/>
        <v>0</v>
      </c>
      <c r="I274" s="100">
        <f t="shared" si="13"/>
        <v>0</v>
      </c>
    </row>
    <row r="275" spans="1:9" x14ac:dyDescent="0.25">
      <c r="A275" s="93"/>
      <c r="B275" s="93"/>
      <c r="C275" s="93"/>
      <c r="D275" s="93"/>
      <c r="E275" s="103" t="s">
        <v>167</v>
      </c>
      <c r="F275" s="99">
        <v>1600000</v>
      </c>
      <c r="G275" s="99">
        <f t="shared" si="16"/>
        <v>1600000</v>
      </c>
      <c r="H275" s="99">
        <f t="shared" si="12"/>
        <v>0</v>
      </c>
      <c r="I275" s="100">
        <f t="shared" si="13"/>
        <v>0</v>
      </c>
    </row>
    <row r="276" spans="1:9" x14ac:dyDescent="0.25">
      <c r="A276" s="93"/>
      <c r="B276" s="93"/>
      <c r="C276" s="93"/>
      <c r="D276" s="93"/>
      <c r="E276" s="103" t="s">
        <v>168</v>
      </c>
      <c r="F276" s="99">
        <v>4680000</v>
      </c>
      <c r="G276" s="99">
        <f t="shared" si="16"/>
        <v>4680000</v>
      </c>
      <c r="H276" s="99">
        <f t="shared" si="12"/>
        <v>0</v>
      </c>
      <c r="I276" s="100">
        <f t="shared" si="13"/>
        <v>0</v>
      </c>
    </row>
    <row r="277" spans="1:9" x14ac:dyDescent="0.25">
      <c r="A277" s="93"/>
      <c r="B277" s="93"/>
      <c r="C277" s="93"/>
      <c r="D277" s="93"/>
      <c r="E277" s="103" t="s">
        <v>300</v>
      </c>
      <c r="F277" s="99">
        <v>4796000</v>
      </c>
      <c r="G277" s="99">
        <f t="shared" si="16"/>
        <v>4796000</v>
      </c>
      <c r="H277" s="99">
        <f t="shared" si="12"/>
        <v>0</v>
      </c>
      <c r="I277" s="100">
        <f t="shared" si="13"/>
        <v>0</v>
      </c>
    </row>
    <row r="278" spans="1:9" x14ac:dyDescent="0.25">
      <c r="A278" s="93"/>
      <c r="B278" s="93"/>
      <c r="C278" s="93"/>
      <c r="D278" s="93"/>
      <c r="E278" s="103" t="s">
        <v>169</v>
      </c>
      <c r="F278" s="99">
        <v>1554000</v>
      </c>
      <c r="G278" s="99">
        <f t="shared" si="16"/>
        <v>1554000</v>
      </c>
      <c r="H278" s="99">
        <f t="shared" si="12"/>
        <v>0</v>
      </c>
      <c r="I278" s="100">
        <f t="shared" si="13"/>
        <v>0</v>
      </c>
    </row>
    <row r="279" spans="1:9" x14ac:dyDescent="0.25">
      <c r="A279" s="93" t="s">
        <v>294</v>
      </c>
      <c r="B279" s="93"/>
      <c r="C279" s="93"/>
      <c r="D279" s="93"/>
      <c r="E279" s="103" t="s">
        <v>169</v>
      </c>
      <c r="F279" s="99">
        <v>461000</v>
      </c>
      <c r="G279" s="99">
        <f t="shared" si="16"/>
        <v>461000</v>
      </c>
      <c r="H279" s="99">
        <f t="shared" ref="H279:H349" si="17">G279-F279</f>
        <v>0</v>
      </c>
      <c r="I279" s="100">
        <f t="shared" ref="I279:I349" si="18">H279/G279*100%*100</f>
        <v>0</v>
      </c>
    </row>
    <row r="280" spans="1:9" x14ac:dyDescent="0.25">
      <c r="A280" s="93"/>
      <c r="B280" s="93"/>
      <c r="C280" s="93"/>
      <c r="D280" s="93"/>
      <c r="E280" s="103" t="s">
        <v>170</v>
      </c>
      <c r="F280" s="99">
        <v>400000</v>
      </c>
      <c r="G280" s="99">
        <f t="shared" si="16"/>
        <v>400000</v>
      </c>
      <c r="H280" s="99">
        <f t="shared" si="17"/>
        <v>0</v>
      </c>
      <c r="I280" s="100">
        <f t="shared" si="18"/>
        <v>0</v>
      </c>
    </row>
    <row r="281" spans="1:9" x14ac:dyDescent="0.25">
      <c r="A281" s="93"/>
      <c r="B281" s="93"/>
      <c r="C281" s="93"/>
      <c r="D281" s="93"/>
      <c r="E281" s="103" t="s">
        <v>170</v>
      </c>
      <c r="F281" s="99">
        <v>650000</v>
      </c>
      <c r="G281" s="99">
        <f t="shared" si="16"/>
        <v>650000</v>
      </c>
      <c r="H281" s="99">
        <f t="shared" si="17"/>
        <v>0</v>
      </c>
      <c r="I281" s="100">
        <f t="shared" si="18"/>
        <v>0</v>
      </c>
    </row>
    <row r="282" spans="1:9" x14ac:dyDescent="0.25">
      <c r="A282" s="93">
        <v>2</v>
      </c>
      <c r="B282" s="93">
        <v>2</v>
      </c>
      <c r="C282" s="93">
        <v>10</v>
      </c>
      <c r="D282" s="93">
        <v>3</v>
      </c>
      <c r="E282" s="101" t="s">
        <v>13</v>
      </c>
      <c r="F282" s="99"/>
      <c r="G282" s="99"/>
      <c r="H282" s="99"/>
      <c r="I282" s="100"/>
    </row>
    <row r="283" spans="1:9" x14ac:dyDescent="0.25">
      <c r="A283" s="93"/>
      <c r="B283" s="93"/>
      <c r="C283" s="93"/>
      <c r="D283" s="93"/>
      <c r="E283" s="103" t="s">
        <v>171</v>
      </c>
      <c r="F283" s="99">
        <v>33499000</v>
      </c>
      <c r="G283" s="99">
        <f t="shared" si="16"/>
        <v>33499000</v>
      </c>
      <c r="H283" s="99">
        <f t="shared" si="17"/>
        <v>0</v>
      </c>
      <c r="I283" s="100">
        <f t="shared" si="18"/>
        <v>0</v>
      </c>
    </row>
    <row r="284" spans="1:9" x14ac:dyDescent="0.25">
      <c r="A284" s="93"/>
      <c r="B284" s="93"/>
      <c r="C284" s="93"/>
      <c r="D284" s="93"/>
      <c r="E284" s="103" t="s">
        <v>172</v>
      </c>
      <c r="F284" s="99">
        <v>11250000</v>
      </c>
      <c r="G284" s="99">
        <f t="shared" si="16"/>
        <v>11250000</v>
      </c>
      <c r="H284" s="99">
        <f t="shared" si="17"/>
        <v>0</v>
      </c>
      <c r="I284" s="100">
        <f t="shared" si="18"/>
        <v>0</v>
      </c>
    </row>
    <row r="285" spans="1:9" x14ac:dyDescent="0.25">
      <c r="A285" s="93"/>
      <c r="B285" s="93"/>
      <c r="C285" s="93"/>
      <c r="D285" s="93"/>
      <c r="E285" s="103" t="s">
        <v>288</v>
      </c>
      <c r="F285" s="99">
        <v>16960000</v>
      </c>
      <c r="G285" s="99">
        <f t="shared" si="16"/>
        <v>16960000</v>
      </c>
      <c r="H285" s="99">
        <f t="shared" si="17"/>
        <v>0</v>
      </c>
      <c r="I285" s="100">
        <f t="shared" si="18"/>
        <v>0</v>
      </c>
    </row>
    <row r="286" spans="1:9" x14ac:dyDescent="0.25">
      <c r="A286" s="93"/>
      <c r="B286" s="93"/>
      <c r="C286" s="93"/>
      <c r="D286" s="93"/>
      <c r="E286" s="103"/>
      <c r="F286" s="99"/>
      <c r="G286" s="99"/>
      <c r="H286" s="99"/>
      <c r="I286" s="100"/>
    </row>
    <row r="287" spans="1:9" ht="30" x14ac:dyDescent="0.25">
      <c r="A287" s="93">
        <v>2</v>
      </c>
      <c r="B287" s="93">
        <v>2</v>
      </c>
      <c r="C287" s="93">
        <v>11</v>
      </c>
      <c r="D287" s="93"/>
      <c r="E287" s="106" t="str">
        <f>[1]MASTER!A59</f>
        <v>Rehab Jembatan Dusun Salakan (P Yani)</v>
      </c>
      <c r="F287" s="123">
        <f>[1]MASTER!B59</f>
        <v>15000000</v>
      </c>
      <c r="G287" s="123">
        <f>SUM(G289:G304)</f>
        <v>12036000</v>
      </c>
      <c r="H287" s="99">
        <f t="shared" si="17"/>
        <v>-2964000</v>
      </c>
      <c r="I287" s="100">
        <f t="shared" si="18"/>
        <v>-24.626121635094716</v>
      </c>
    </row>
    <row r="288" spans="1:9" x14ac:dyDescent="0.25">
      <c r="A288" s="93">
        <v>2</v>
      </c>
      <c r="B288" s="93">
        <v>2</v>
      </c>
      <c r="C288" s="93">
        <v>11</v>
      </c>
      <c r="D288" s="93">
        <v>2</v>
      </c>
      <c r="E288" s="103" t="s">
        <v>12</v>
      </c>
      <c r="F288" s="99"/>
      <c r="G288" s="99"/>
      <c r="H288" s="99"/>
      <c r="I288" s="100"/>
    </row>
    <row r="289" spans="1:9" x14ac:dyDescent="0.25">
      <c r="A289" s="93"/>
      <c r="B289" s="93"/>
      <c r="C289" s="93"/>
      <c r="D289" s="93"/>
      <c r="E289" s="103" t="s">
        <v>157</v>
      </c>
      <c r="F289" s="99">
        <v>100000</v>
      </c>
      <c r="G289" s="99">
        <v>50000</v>
      </c>
      <c r="H289" s="99">
        <f t="shared" si="17"/>
        <v>-50000</v>
      </c>
      <c r="I289" s="100">
        <f t="shared" si="18"/>
        <v>-100</v>
      </c>
    </row>
    <row r="290" spans="1:9" x14ac:dyDescent="0.25">
      <c r="A290" s="93"/>
      <c r="B290" s="93"/>
      <c r="C290" s="93"/>
      <c r="D290" s="93"/>
      <c r="E290" s="103" t="s">
        <v>158</v>
      </c>
      <c r="F290" s="99">
        <v>50000</v>
      </c>
      <c r="G290" s="99">
        <v>25000</v>
      </c>
      <c r="H290" s="99">
        <f t="shared" si="17"/>
        <v>-25000</v>
      </c>
      <c r="I290" s="100">
        <f t="shared" si="18"/>
        <v>-100</v>
      </c>
    </row>
    <row r="291" spans="1:9" x14ac:dyDescent="0.25">
      <c r="A291" s="93"/>
      <c r="B291" s="93"/>
      <c r="C291" s="93"/>
      <c r="D291" s="93"/>
      <c r="E291" s="103" t="s">
        <v>167</v>
      </c>
      <c r="F291" s="99">
        <v>975000</v>
      </c>
      <c r="G291" s="99">
        <v>425000</v>
      </c>
      <c r="H291" s="99">
        <f t="shared" si="17"/>
        <v>-550000</v>
      </c>
      <c r="I291" s="100">
        <f t="shared" si="18"/>
        <v>-129.41176470588235</v>
      </c>
    </row>
    <row r="292" spans="1:9" x14ac:dyDescent="0.25">
      <c r="A292" s="93"/>
      <c r="B292" s="93"/>
      <c r="C292" s="93"/>
      <c r="D292" s="93"/>
      <c r="E292" s="103" t="s">
        <v>168</v>
      </c>
      <c r="F292" s="99">
        <v>2000000</v>
      </c>
      <c r="G292" s="99">
        <v>1325000</v>
      </c>
      <c r="H292" s="99">
        <f t="shared" si="17"/>
        <v>-675000</v>
      </c>
      <c r="I292" s="100">
        <f t="shared" si="18"/>
        <v>-50.943396226415096</v>
      </c>
    </row>
    <row r="293" spans="1:9" x14ac:dyDescent="0.25">
      <c r="A293" s="93"/>
      <c r="B293" s="93"/>
      <c r="C293" s="93"/>
      <c r="D293" s="93"/>
      <c r="E293" s="103" t="s">
        <v>168</v>
      </c>
      <c r="F293" s="99">
        <v>0</v>
      </c>
      <c r="G293" s="99">
        <v>2475000</v>
      </c>
      <c r="H293" s="99">
        <f>G293-F293</f>
        <v>2475000</v>
      </c>
      <c r="I293" s="100">
        <f>H293/G293*100%*100</f>
        <v>100</v>
      </c>
    </row>
    <row r="294" spans="1:9" x14ac:dyDescent="0.25">
      <c r="A294" s="93"/>
      <c r="B294" s="93"/>
      <c r="C294" s="93"/>
      <c r="D294" s="93"/>
      <c r="E294" s="103" t="s">
        <v>169</v>
      </c>
      <c r="F294" s="99">
        <v>0</v>
      </c>
      <c r="G294" s="99">
        <v>675000</v>
      </c>
      <c r="H294" s="99">
        <f t="shared" ref="H294" si="19">G294-F294</f>
        <v>675000</v>
      </c>
      <c r="I294" s="100">
        <f t="shared" ref="I294" si="20">H294/G294*100%*100</f>
        <v>100</v>
      </c>
    </row>
    <row r="295" spans="1:9" x14ac:dyDescent="0.25">
      <c r="A295" s="93"/>
      <c r="B295" s="93"/>
      <c r="C295" s="93"/>
      <c r="D295" s="93"/>
      <c r="E295" s="103" t="s">
        <v>169</v>
      </c>
      <c r="F295" s="99">
        <v>0</v>
      </c>
      <c r="G295" s="99">
        <v>115000</v>
      </c>
      <c r="H295" s="99">
        <f>G295-F295</f>
        <v>115000</v>
      </c>
      <c r="I295" s="100">
        <f>H295/G295*100%*100</f>
        <v>100</v>
      </c>
    </row>
    <row r="296" spans="1:9" x14ac:dyDescent="0.25">
      <c r="A296" s="93"/>
      <c r="B296" s="93"/>
      <c r="C296" s="93"/>
      <c r="D296" s="93"/>
      <c r="E296" s="103" t="s">
        <v>170</v>
      </c>
      <c r="F296" s="99">
        <v>0</v>
      </c>
      <c r="G296" s="99">
        <v>0</v>
      </c>
      <c r="H296" s="99">
        <f>G296-F296</f>
        <v>0</v>
      </c>
      <c r="I296" s="100"/>
    </row>
    <row r="297" spans="1:9" x14ac:dyDescent="0.25">
      <c r="A297" s="93"/>
      <c r="B297" s="93"/>
      <c r="C297" s="93"/>
      <c r="D297" s="93"/>
      <c r="E297" s="103" t="s">
        <v>170</v>
      </c>
      <c r="F297" s="99">
        <v>0</v>
      </c>
      <c r="G297" s="99">
        <v>0</v>
      </c>
      <c r="H297" s="99">
        <f>G297-F297</f>
        <v>0</v>
      </c>
      <c r="I297" s="100"/>
    </row>
    <row r="298" spans="1:9" x14ac:dyDescent="0.25">
      <c r="A298" s="93">
        <v>2</v>
      </c>
      <c r="B298" s="93">
        <v>2</v>
      </c>
      <c r="C298" s="93">
        <v>11</v>
      </c>
      <c r="D298" s="93">
        <v>3</v>
      </c>
      <c r="E298" s="101" t="s">
        <v>13</v>
      </c>
      <c r="F298" s="99"/>
      <c r="G298" s="99"/>
      <c r="H298" s="99"/>
      <c r="I298" s="100"/>
    </row>
    <row r="299" spans="1:9" x14ac:dyDescent="0.25">
      <c r="A299" s="93"/>
      <c r="B299" s="93"/>
      <c r="C299" s="93"/>
      <c r="D299" s="93"/>
      <c r="E299" s="103" t="s">
        <v>171</v>
      </c>
      <c r="F299" s="99">
        <v>4865000</v>
      </c>
      <c r="G299" s="99">
        <v>1815000</v>
      </c>
      <c r="H299" s="99">
        <f t="shared" si="17"/>
        <v>-3050000</v>
      </c>
      <c r="I299" s="100">
        <f t="shared" si="18"/>
        <v>-168.04407713498622</v>
      </c>
    </row>
    <row r="300" spans="1:9" x14ac:dyDescent="0.25">
      <c r="A300" s="93"/>
      <c r="B300" s="93"/>
      <c r="C300" s="93"/>
      <c r="D300" s="93"/>
      <c r="E300" s="103" t="s">
        <v>172</v>
      </c>
      <c r="F300" s="99">
        <v>4250000</v>
      </c>
      <c r="G300" s="99">
        <v>1710000</v>
      </c>
      <c r="H300" s="99">
        <f t="shared" si="17"/>
        <v>-2540000</v>
      </c>
      <c r="I300" s="100">
        <f t="shared" si="18"/>
        <v>-148.53801169590645</v>
      </c>
    </row>
    <row r="301" spans="1:9" x14ac:dyDescent="0.25">
      <c r="A301" s="93"/>
      <c r="B301" s="93"/>
      <c r="C301" s="93"/>
      <c r="D301" s="93"/>
      <c r="E301" s="103" t="s">
        <v>288</v>
      </c>
      <c r="F301" s="99">
        <v>1590000</v>
      </c>
      <c r="G301" s="99">
        <v>646000</v>
      </c>
      <c r="H301" s="99">
        <f t="shared" si="17"/>
        <v>-944000</v>
      </c>
      <c r="I301" s="100">
        <f t="shared" si="18"/>
        <v>-146.13003095975233</v>
      </c>
    </row>
    <row r="302" spans="1:9" x14ac:dyDescent="0.25">
      <c r="A302" s="93"/>
      <c r="B302" s="93"/>
      <c r="C302" s="93"/>
      <c r="D302" s="93"/>
      <c r="E302" s="103" t="s">
        <v>173</v>
      </c>
      <c r="F302" s="99">
        <v>620000</v>
      </c>
      <c r="G302" s="99">
        <v>590000</v>
      </c>
      <c r="H302" s="99">
        <f t="shared" si="17"/>
        <v>-30000</v>
      </c>
      <c r="I302" s="100">
        <f t="shared" si="18"/>
        <v>-5.0847457627118651</v>
      </c>
    </row>
    <row r="303" spans="1:9" x14ac:dyDescent="0.25">
      <c r="A303" s="93"/>
      <c r="B303" s="93"/>
      <c r="C303" s="93"/>
      <c r="D303" s="93"/>
      <c r="E303" s="103" t="s">
        <v>301</v>
      </c>
      <c r="F303" s="99">
        <v>0</v>
      </c>
      <c r="G303" s="99">
        <v>1710000</v>
      </c>
      <c r="H303" s="99">
        <f t="shared" si="17"/>
        <v>1710000</v>
      </c>
      <c r="I303" s="100">
        <f t="shared" si="18"/>
        <v>100</v>
      </c>
    </row>
    <row r="304" spans="1:9" x14ac:dyDescent="0.25">
      <c r="A304" s="93"/>
      <c r="B304" s="93"/>
      <c r="C304" s="93"/>
      <c r="D304" s="93"/>
      <c r="E304" s="103" t="s">
        <v>289</v>
      </c>
      <c r="F304" s="99">
        <v>0</v>
      </c>
      <c r="G304" s="99">
        <v>475000</v>
      </c>
      <c r="H304" s="99">
        <f t="shared" si="17"/>
        <v>475000</v>
      </c>
      <c r="I304" s="100">
        <f t="shared" si="18"/>
        <v>100</v>
      </c>
    </row>
    <row r="305" spans="1:9" x14ac:dyDescent="0.25">
      <c r="A305" s="93"/>
      <c r="B305" s="93"/>
      <c r="C305" s="93"/>
      <c r="D305" s="93"/>
      <c r="E305" s="103"/>
      <c r="F305" s="99"/>
      <c r="G305" s="99"/>
      <c r="H305" s="99"/>
      <c r="I305" s="100"/>
    </row>
    <row r="306" spans="1:9" x14ac:dyDescent="0.25">
      <c r="A306" s="93">
        <v>2</v>
      </c>
      <c r="B306" s="93">
        <v>2</v>
      </c>
      <c r="C306" s="93">
        <v>12</v>
      </c>
      <c r="D306" s="93"/>
      <c r="E306" s="103" t="str">
        <f>[1]MASTER!A60</f>
        <v>Rehab Gedung PKD</v>
      </c>
      <c r="F306" s="123">
        <f>[1]MASTER!B60</f>
        <v>37000000</v>
      </c>
      <c r="G306" s="123">
        <f>SUM(G308:G322)</f>
        <v>46928000</v>
      </c>
      <c r="H306" s="99">
        <f t="shared" si="17"/>
        <v>9928000</v>
      </c>
      <c r="I306" s="100">
        <f t="shared" si="18"/>
        <v>21.15581316058643</v>
      </c>
    </row>
    <row r="307" spans="1:9" x14ac:dyDescent="0.25">
      <c r="A307" s="93">
        <v>2</v>
      </c>
      <c r="B307" s="93">
        <v>2</v>
      </c>
      <c r="C307" s="93">
        <v>12</v>
      </c>
      <c r="D307" s="93">
        <v>2</v>
      </c>
      <c r="E307" s="103" t="s">
        <v>12</v>
      </c>
      <c r="F307" s="123"/>
      <c r="G307" s="123"/>
      <c r="H307" s="99"/>
      <c r="I307" s="100"/>
    </row>
    <row r="308" spans="1:9" x14ac:dyDescent="0.25">
      <c r="A308" s="93"/>
      <c r="B308" s="93"/>
      <c r="C308" s="93"/>
      <c r="D308" s="93"/>
      <c r="E308" s="103" t="s">
        <v>157</v>
      </c>
      <c r="F308" s="99">
        <v>100000</v>
      </c>
      <c r="G308" s="99">
        <f>F308</f>
        <v>100000</v>
      </c>
      <c r="H308" s="99">
        <f t="shared" si="17"/>
        <v>0</v>
      </c>
      <c r="I308" s="100">
        <f t="shared" si="18"/>
        <v>0</v>
      </c>
    </row>
    <row r="309" spans="1:9" x14ac:dyDescent="0.25">
      <c r="A309" s="93"/>
      <c r="B309" s="93"/>
      <c r="C309" s="93"/>
      <c r="D309" s="93"/>
      <c r="E309" s="103" t="s">
        <v>158</v>
      </c>
      <c r="F309" s="99">
        <v>50000</v>
      </c>
      <c r="G309" s="99">
        <f t="shared" ref="G309:G315" si="21">F309</f>
        <v>50000</v>
      </c>
      <c r="H309" s="99">
        <f t="shared" si="17"/>
        <v>0</v>
      </c>
      <c r="I309" s="100">
        <f t="shared" si="18"/>
        <v>0</v>
      </c>
    </row>
    <row r="310" spans="1:9" x14ac:dyDescent="0.25">
      <c r="A310" s="93"/>
      <c r="B310" s="93"/>
      <c r="C310" s="93"/>
      <c r="D310" s="93"/>
      <c r="E310" s="103" t="s">
        <v>151</v>
      </c>
      <c r="F310" s="99">
        <v>350000</v>
      </c>
      <c r="G310" s="99">
        <v>0</v>
      </c>
      <c r="H310" s="99">
        <f t="shared" si="17"/>
        <v>-350000</v>
      </c>
      <c r="I310" s="100" t="str">
        <f>IFERROR(H310/G310,"0")</f>
        <v>0</v>
      </c>
    </row>
    <row r="311" spans="1:9" x14ac:dyDescent="0.25">
      <c r="A311" s="93"/>
      <c r="B311" s="93"/>
      <c r="C311" s="93"/>
      <c r="D311" s="93"/>
      <c r="E311" s="103" t="s">
        <v>167</v>
      </c>
      <c r="F311" s="99">
        <v>975000</v>
      </c>
      <c r="G311" s="99">
        <v>1200000</v>
      </c>
      <c r="H311" s="99">
        <f t="shared" si="17"/>
        <v>225000</v>
      </c>
      <c r="I311" s="100">
        <f t="shared" si="18"/>
        <v>18.75</v>
      </c>
    </row>
    <row r="312" spans="1:9" x14ac:dyDescent="0.25">
      <c r="A312" s="93"/>
      <c r="B312" s="93"/>
      <c r="C312" s="93"/>
      <c r="D312" s="93"/>
      <c r="E312" s="103" t="s">
        <v>150</v>
      </c>
      <c r="F312" s="99">
        <v>60000</v>
      </c>
      <c r="G312" s="99">
        <v>0</v>
      </c>
      <c r="H312" s="99">
        <f t="shared" si="17"/>
        <v>-60000</v>
      </c>
      <c r="I312" s="100" t="str">
        <f>IFERROR(H312/G312,"0")</f>
        <v>0</v>
      </c>
    </row>
    <row r="313" spans="1:9" x14ac:dyDescent="0.25">
      <c r="A313" s="93"/>
      <c r="B313" s="93"/>
      <c r="C313" s="93"/>
      <c r="D313" s="93"/>
      <c r="E313" s="103" t="s">
        <v>168</v>
      </c>
      <c r="F313" s="119">
        <v>981000</v>
      </c>
      <c r="G313" s="99">
        <v>981000</v>
      </c>
      <c r="H313" s="99">
        <f t="shared" si="17"/>
        <v>0</v>
      </c>
      <c r="I313" s="100">
        <f t="shared" ref="I313:I314" si="22">H313/G313*100%*100</f>
        <v>0</v>
      </c>
    </row>
    <row r="314" spans="1:9" x14ac:dyDescent="0.25">
      <c r="A314" s="93"/>
      <c r="B314" s="93"/>
      <c r="C314" s="93"/>
      <c r="D314" s="93"/>
      <c r="E314" s="103" t="s">
        <v>168</v>
      </c>
      <c r="F314" s="99">
        <v>11415000</v>
      </c>
      <c r="G314" s="99">
        <v>11415000</v>
      </c>
      <c r="H314" s="99">
        <f t="shared" si="17"/>
        <v>0</v>
      </c>
      <c r="I314" s="100">
        <f t="shared" si="22"/>
        <v>0</v>
      </c>
    </row>
    <row r="315" spans="1:9" x14ac:dyDescent="0.25">
      <c r="A315" s="93"/>
      <c r="B315" s="93"/>
      <c r="C315" s="93"/>
      <c r="D315" s="93"/>
      <c r="E315" s="103" t="s">
        <v>169</v>
      </c>
      <c r="F315" s="99">
        <v>2019000</v>
      </c>
      <c r="G315" s="99">
        <f t="shared" si="21"/>
        <v>2019000</v>
      </c>
      <c r="H315" s="99">
        <f t="shared" si="17"/>
        <v>0</v>
      </c>
      <c r="I315" s="100">
        <f t="shared" si="18"/>
        <v>0</v>
      </c>
    </row>
    <row r="316" spans="1:9" x14ac:dyDescent="0.25">
      <c r="A316" s="93"/>
      <c r="B316" s="93"/>
      <c r="C316" s="93"/>
      <c r="D316" s="93"/>
      <c r="E316" s="103" t="s">
        <v>170</v>
      </c>
      <c r="F316" s="99">
        <v>12460500</v>
      </c>
      <c r="G316" s="99">
        <v>14035500</v>
      </c>
      <c r="H316" s="99">
        <f t="shared" si="17"/>
        <v>1575000</v>
      </c>
      <c r="I316" s="100">
        <f t="shared" si="18"/>
        <v>11.221545367104842</v>
      </c>
    </row>
    <row r="317" spans="1:9" x14ac:dyDescent="0.25">
      <c r="A317" s="93">
        <v>2</v>
      </c>
      <c r="B317" s="93">
        <v>2</v>
      </c>
      <c r="C317" s="93">
        <v>12</v>
      </c>
      <c r="D317" s="93">
        <v>3</v>
      </c>
      <c r="E317" s="101" t="s">
        <v>13</v>
      </c>
      <c r="F317" s="99"/>
      <c r="G317" s="99"/>
      <c r="H317" s="99"/>
      <c r="I317" s="100"/>
    </row>
    <row r="318" spans="1:9" x14ac:dyDescent="0.25">
      <c r="A318" s="93"/>
      <c r="B318" s="93"/>
      <c r="C318" s="93"/>
      <c r="D318" s="93"/>
      <c r="E318" s="103" t="s">
        <v>171</v>
      </c>
      <c r="F318" s="99">
        <v>2439500</v>
      </c>
      <c r="G318" s="99">
        <v>3440500</v>
      </c>
      <c r="H318" s="99">
        <f t="shared" si="17"/>
        <v>1001000</v>
      </c>
      <c r="I318" s="100">
        <f t="shared" si="18"/>
        <v>29.094608341810783</v>
      </c>
    </row>
    <row r="319" spans="1:9" x14ac:dyDescent="0.25">
      <c r="A319" s="93"/>
      <c r="B319" s="93"/>
      <c r="C319" s="93"/>
      <c r="D319" s="93"/>
      <c r="E319" s="103" t="s">
        <v>172</v>
      </c>
      <c r="F319" s="99">
        <v>1575000</v>
      </c>
      <c r="G319" s="99">
        <v>3420000</v>
      </c>
      <c r="H319" s="99">
        <f t="shared" si="17"/>
        <v>1845000</v>
      </c>
      <c r="I319" s="100">
        <f t="shared" si="18"/>
        <v>53.94736842105263</v>
      </c>
    </row>
    <row r="320" spans="1:9" x14ac:dyDescent="0.25">
      <c r="A320" s="93"/>
      <c r="B320" s="93"/>
      <c r="C320" s="93"/>
      <c r="D320" s="93"/>
      <c r="E320" s="103" t="s">
        <v>173</v>
      </c>
      <c r="F320" s="99">
        <v>875000</v>
      </c>
      <c r="G320" s="99">
        <v>1967000</v>
      </c>
      <c r="H320" s="99">
        <f t="shared" si="17"/>
        <v>1092000</v>
      </c>
      <c r="I320" s="100">
        <f t="shared" si="18"/>
        <v>55.516014234875442</v>
      </c>
    </row>
    <row r="321" spans="1:9" x14ac:dyDescent="0.25">
      <c r="A321" s="93"/>
      <c r="B321" s="93"/>
      <c r="C321" s="93"/>
      <c r="D321" s="93"/>
      <c r="E321" s="103" t="s">
        <v>174</v>
      </c>
      <c r="F321" s="99">
        <v>3700000</v>
      </c>
      <c r="G321" s="99">
        <v>5600000</v>
      </c>
      <c r="H321" s="99">
        <f t="shared" si="17"/>
        <v>1900000</v>
      </c>
      <c r="I321" s="100">
        <f t="shared" si="18"/>
        <v>33.928571428571431</v>
      </c>
    </row>
    <row r="322" spans="1:9" x14ac:dyDescent="0.25">
      <c r="A322" s="93"/>
      <c r="B322" s="93"/>
      <c r="C322" s="93"/>
      <c r="D322" s="93"/>
      <c r="E322" s="103" t="s">
        <v>302</v>
      </c>
      <c r="F322" s="99">
        <v>0</v>
      </c>
      <c r="G322" s="99">
        <v>2700000</v>
      </c>
      <c r="H322" s="99">
        <f t="shared" si="17"/>
        <v>2700000</v>
      </c>
      <c r="I322" s="100">
        <f t="shared" si="18"/>
        <v>100</v>
      </c>
    </row>
    <row r="323" spans="1:9" x14ac:dyDescent="0.25">
      <c r="A323" s="93"/>
      <c r="B323" s="93"/>
      <c r="C323" s="93"/>
      <c r="D323" s="93"/>
      <c r="E323" s="103"/>
      <c r="F323" s="99"/>
      <c r="G323" s="99"/>
      <c r="H323" s="99"/>
      <c r="I323" s="100"/>
    </row>
    <row r="324" spans="1:9" ht="30" x14ac:dyDescent="0.25">
      <c r="A324" s="93">
        <v>2</v>
      </c>
      <c r="B324" s="93">
        <v>2</v>
      </c>
      <c r="C324" s="93">
        <v>13</v>
      </c>
      <c r="D324" s="93"/>
      <c r="E324" s="108" t="str">
        <f>[1]MASTER!A61</f>
        <v>Rabat Beton Dusun Ngemplak (RT. 005)</v>
      </c>
      <c r="F324" s="123">
        <f>[1]MASTER!B61</f>
        <v>55000000</v>
      </c>
      <c r="G324" s="123">
        <f>SUM(G326:G338)</f>
        <v>55000000</v>
      </c>
      <c r="H324" s="99">
        <f t="shared" si="17"/>
        <v>0</v>
      </c>
      <c r="I324" s="100">
        <f t="shared" si="18"/>
        <v>0</v>
      </c>
    </row>
    <row r="325" spans="1:9" x14ac:dyDescent="0.25">
      <c r="A325" s="93">
        <v>2</v>
      </c>
      <c r="B325" s="93">
        <v>2</v>
      </c>
      <c r="C325" s="93">
        <v>13</v>
      </c>
      <c r="D325" s="93">
        <v>2</v>
      </c>
      <c r="E325" s="103" t="s">
        <v>303</v>
      </c>
      <c r="F325" s="99"/>
      <c r="G325" s="99"/>
      <c r="H325" s="99"/>
      <c r="I325" s="100"/>
    </row>
    <row r="326" spans="1:9" x14ac:dyDescent="0.25">
      <c r="A326" s="93"/>
      <c r="B326" s="93"/>
      <c r="C326" s="93"/>
      <c r="D326" s="93"/>
      <c r="E326" s="103" t="s">
        <v>157</v>
      </c>
      <c r="F326" s="99">
        <v>100000</v>
      </c>
      <c r="G326" s="99">
        <f>F326</f>
        <v>100000</v>
      </c>
      <c r="H326" s="99">
        <f t="shared" si="17"/>
        <v>0</v>
      </c>
      <c r="I326" s="100">
        <f t="shared" si="18"/>
        <v>0</v>
      </c>
    </row>
    <row r="327" spans="1:9" x14ac:dyDescent="0.25">
      <c r="A327" s="93"/>
      <c r="B327" s="93"/>
      <c r="C327" s="93"/>
      <c r="D327" s="93"/>
      <c r="E327" s="103" t="s">
        <v>158</v>
      </c>
      <c r="F327" s="99">
        <v>50000</v>
      </c>
      <c r="G327" s="99">
        <f>F327</f>
        <v>50000</v>
      </c>
      <c r="H327" s="99">
        <f t="shared" si="17"/>
        <v>0</v>
      </c>
      <c r="I327" s="100">
        <f t="shared" si="18"/>
        <v>0</v>
      </c>
    </row>
    <row r="328" spans="1:9" x14ac:dyDescent="0.25">
      <c r="A328" s="93"/>
      <c r="B328" s="93"/>
      <c r="C328" s="93"/>
      <c r="D328" s="93"/>
      <c r="E328" s="103" t="s">
        <v>167</v>
      </c>
      <c r="F328" s="99">
        <v>1450000</v>
      </c>
      <c r="G328" s="99">
        <v>1200000</v>
      </c>
      <c r="H328" s="99">
        <f t="shared" si="17"/>
        <v>-250000</v>
      </c>
      <c r="I328" s="100">
        <f t="shared" si="18"/>
        <v>-20.833333333333336</v>
      </c>
    </row>
    <row r="329" spans="1:9" x14ac:dyDescent="0.25">
      <c r="A329" s="93"/>
      <c r="B329" s="93"/>
      <c r="C329" s="93"/>
      <c r="D329" s="93"/>
      <c r="E329" s="103" t="s">
        <v>168</v>
      </c>
      <c r="F329" s="99">
        <v>1090000</v>
      </c>
      <c r="G329" s="99">
        <v>4860000</v>
      </c>
      <c r="H329" s="99">
        <f t="shared" si="17"/>
        <v>3770000</v>
      </c>
      <c r="I329" s="100">
        <f t="shared" si="18"/>
        <v>77.572016460905346</v>
      </c>
    </row>
    <row r="330" spans="1:9" x14ac:dyDescent="0.25">
      <c r="A330" s="93"/>
      <c r="B330" s="93"/>
      <c r="C330" s="93"/>
      <c r="D330" s="93"/>
      <c r="E330" s="103" t="s">
        <v>168</v>
      </c>
      <c r="F330" s="99">
        <v>764000</v>
      </c>
      <c r="G330" s="99">
        <v>6405000</v>
      </c>
      <c r="H330" s="99">
        <f t="shared" si="17"/>
        <v>5641000</v>
      </c>
      <c r="I330" s="100">
        <f t="shared" si="18"/>
        <v>88.071818891491034</v>
      </c>
    </row>
    <row r="331" spans="1:9" x14ac:dyDescent="0.25">
      <c r="A331" s="93"/>
      <c r="B331" s="93"/>
      <c r="C331" s="93"/>
      <c r="D331" s="93"/>
      <c r="E331" s="103" t="s">
        <v>169</v>
      </c>
      <c r="F331" s="99">
        <v>870000</v>
      </c>
      <c r="G331" s="99">
        <v>110000</v>
      </c>
      <c r="H331" s="99">
        <f t="shared" si="17"/>
        <v>-760000</v>
      </c>
      <c r="I331" s="100">
        <f t="shared" si="18"/>
        <v>-690.90909090909088</v>
      </c>
    </row>
    <row r="332" spans="1:9" x14ac:dyDescent="0.25">
      <c r="A332" s="93"/>
      <c r="B332" s="93"/>
      <c r="C332" s="93"/>
      <c r="D332" s="93"/>
      <c r="E332" s="103" t="s">
        <v>169</v>
      </c>
      <c r="F332" s="99">
        <v>692000</v>
      </c>
      <c r="G332" s="99">
        <v>805000</v>
      </c>
      <c r="H332" s="99">
        <f t="shared" si="17"/>
        <v>113000</v>
      </c>
      <c r="I332" s="100">
        <f t="shared" si="18"/>
        <v>14.037267080745341</v>
      </c>
    </row>
    <row r="333" spans="1:9" x14ac:dyDescent="0.25">
      <c r="A333" s="93"/>
      <c r="B333" s="93"/>
      <c r="C333" s="93"/>
      <c r="D333" s="93"/>
      <c r="E333" s="103" t="s">
        <v>170</v>
      </c>
      <c r="F333" s="99">
        <v>380000</v>
      </c>
      <c r="G333" s="99">
        <v>30000</v>
      </c>
      <c r="H333" s="99">
        <f t="shared" si="17"/>
        <v>-350000</v>
      </c>
      <c r="I333" s="100">
        <f t="shared" si="18"/>
        <v>-1166.6666666666665</v>
      </c>
    </row>
    <row r="334" spans="1:9" x14ac:dyDescent="0.25">
      <c r="A334" s="93"/>
      <c r="B334" s="93"/>
      <c r="C334" s="93"/>
      <c r="D334" s="93"/>
      <c r="E334" s="103" t="s">
        <v>170</v>
      </c>
      <c r="F334" s="99">
        <v>3040000</v>
      </c>
      <c r="G334" s="99">
        <v>600000</v>
      </c>
      <c r="H334" s="99">
        <f t="shared" si="17"/>
        <v>-2440000</v>
      </c>
      <c r="I334" s="100">
        <f t="shared" si="18"/>
        <v>-406.66666666666663</v>
      </c>
    </row>
    <row r="335" spans="1:9" x14ac:dyDescent="0.25">
      <c r="A335" s="93">
        <v>2</v>
      </c>
      <c r="B335" s="93">
        <v>2</v>
      </c>
      <c r="C335" s="93">
        <v>13</v>
      </c>
      <c r="D335" s="93">
        <v>3</v>
      </c>
      <c r="E335" s="101" t="s">
        <v>13</v>
      </c>
      <c r="F335" s="99"/>
      <c r="G335" s="99"/>
      <c r="H335" s="99"/>
      <c r="I335" s="100"/>
    </row>
    <row r="336" spans="1:9" x14ac:dyDescent="0.25">
      <c r="A336" s="93"/>
      <c r="B336" s="93"/>
      <c r="C336" s="93"/>
      <c r="D336" s="93"/>
      <c r="E336" s="103" t="s">
        <v>171</v>
      </c>
      <c r="F336" s="99">
        <v>23769000</v>
      </c>
      <c r="G336" s="99">
        <v>18876000</v>
      </c>
      <c r="H336" s="99">
        <f t="shared" si="17"/>
        <v>-4893000</v>
      </c>
      <c r="I336" s="100">
        <f t="shared" si="18"/>
        <v>-25.921805467260011</v>
      </c>
    </row>
    <row r="337" spans="1:9" x14ac:dyDescent="0.25">
      <c r="A337" s="93"/>
      <c r="B337" s="93"/>
      <c r="C337" s="93"/>
      <c r="D337" s="93"/>
      <c r="E337" s="103" t="s">
        <v>172</v>
      </c>
      <c r="F337" s="99">
        <v>8750000</v>
      </c>
      <c r="G337" s="99">
        <v>9690000</v>
      </c>
      <c r="H337" s="99">
        <f t="shared" si="17"/>
        <v>940000</v>
      </c>
      <c r="I337" s="100">
        <f t="shared" si="18"/>
        <v>9.7007223942208469</v>
      </c>
    </row>
    <row r="338" spans="1:9" x14ac:dyDescent="0.25">
      <c r="A338" s="93"/>
      <c r="B338" s="93"/>
      <c r="C338" s="93"/>
      <c r="D338" s="93"/>
      <c r="E338" s="103" t="s">
        <v>288</v>
      </c>
      <c r="F338" s="99">
        <v>14045000</v>
      </c>
      <c r="G338" s="99">
        <v>12274000</v>
      </c>
      <c r="H338" s="99">
        <f t="shared" si="17"/>
        <v>-1771000</v>
      </c>
      <c r="I338" s="100">
        <f t="shared" si="18"/>
        <v>-14.42887404269187</v>
      </c>
    </row>
    <row r="339" spans="1:9" x14ac:dyDescent="0.25">
      <c r="A339" s="93"/>
      <c r="B339" s="93"/>
      <c r="C339" s="93"/>
      <c r="D339" s="93"/>
      <c r="E339" s="103"/>
      <c r="F339" s="99"/>
      <c r="G339" s="99"/>
      <c r="H339" s="99"/>
      <c r="I339" s="100"/>
    </row>
    <row r="340" spans="1:9" ht="30" x14ac:dyDescent="0.25">
      <c r="A340" s="93">
        <v>2</v>
      </c>
      <c r="B340" s="93">
        <v>2</v>
      </c>
      <c r="C340" s="93">
        <v>14</v>
      </c>
      <c r="D340" s="93"/>
      <c r="E340" s="108" t="str">
        <f>[1]MASTER!A62</f>
        <v xml:space="preserve">Pemb Sarana dan Prasarana umum </v>
      </c>
      <c r="F340" s="123">
        <f>[1]MASTER!B62</f>
        <v>136713000</v>
      </c>
      <c r="G340" s="123">
        <f>SUM(G342:G345)</f>
        <v>116650000</v>
      </c>
      <c r="H340" s="99">
        <f t="shared" si="17"/>
        <v>-20063000</v>
      </c>
      <c r="I340" s="100">
        <f t="shared" si="18"/>
        <v>-17.199314187741106</v>
      </c>
    </row>
    <row r="341" spans="1:9" x14ac:dyDescent="0.25">
      <c r="A341" s="93">
        <v>2</v>
      </c>
      <c r="B341" s="93">
        <v>2</v>
      </c>
      <c r="C341" s="93">
        <v>14</v>
      </c>
      <c r="D341" s="93">
        <v>2</v>
      </c>
      <c r="E341" s="103" t="s">
        <v>12</v>
      </c>
      <c r="F341" s="99"/>
      <c r="G341" s="99"/>
      <c r="H341" s="99"/>
      <c r="I341" s="100"/>
    </row>
    <row r="342" spans="1:9" x14ac:dyDescent="0.25">
      <c r="A342" s="93"/>
      <c r="B342" s="93"/>
      <c r="C342" s="93"/>
      <c r="D342" s="93"/>
      <c r="E342" s="103" t="s">
        <v>304</v>
      </c>
      <c r="F342" s="99">
        <v>800000</v>
      </c>
      <c r="G342" s="99">
        <v>800000</v>
      </c>
      <c r="H342" s="99">
        <f t="shared" si="17"/>
        <v>0</v>
      </c>
      <c r="I342" s="100">
        <f t="shared" si="18"/>
        <v>0</v>
      </c>
    </row>
    <row r="343" spans="1:9" x14ac:dyDescent="0.25">
      <c r="A343" s="93"/>
      <c r="B343" s="93"/>
      <c r="C343" s="93"/>
      <c r="D343" s="93"/>
      <c r="E343" s="103" t="s">
        <v>167</v>
      </c>
      <c r="F343" s="99">
        <v>1900000</v>
      </c>
      <c r="G343" s="99">
        <v>2350000</v>
      </c>
      <c r="H343" s="99">
        <f t="shared" si="17"/>
        <v>450000</v>
      </c>
      <c r="I343" s="100">
        <f t="shared" si="18"/>
        <v>19.148936170212767</v>
      </c>
    </row>
    <row r="344" spans="1:9" x14ac:dyDescent="0.25">
      <c r="A344" s="93">
        <v>2</v>
      </c>
      <c r="B344" s="93">
        <v>2</v>
      </c>
      <c r="C344" s="93">
        <v>14</v>
      </c>
      <c r="D344" s="93">
        <v>3</v>
      </c>
      <c r="E344" s="101" t="s">
        <v>13</v>
      </c>
      <c r="F344" s="99"/>
      <c r="G344" s="99"/>
      <c r="H344" s="99"/>
      <c r="I344" s="100"/>
    </row>
    <row r="345" spans="1:9" x14ac:dyDescent="0.25">
      <c r="A345" s="93"/>
      <c r="B345" s="93"/>
      <c r="C345" s="93"/>
      <c r="D345" s="93"/>
      <c r="E345" s="103" t="s">
        <v>305</v>
      </c>
      <c r="F345" s="99">
        <v>134013000</v>
      </c>
      <c r="G345" s="99">
        <v>113500000</v>
      </c>
      <c r="H345" s="99">
        <f t="shared" si="17"/>
        <v>-20513000</v>
      </c>
      <c r="I345" s="100">
        <f t="shared" si="18"/>
        <v>-18.073127753303964</v>
      </c>
    </row>
    <row r="346" spans="1:9" x14ac:dyDescent="0.25">
      <c r="A346" s="93"/>
      <c r="B346" s="93"/>
      <c r="C346" s="93"/>
      <c r="D346" s="93"/>
      <c r="E346" s="103"/>
      <c r="F346" s="99"/>
      <c r="G346" s="99"/>
      <c r="H346" s="99"/>
      <c r="I346" s="100"/>
    </row>
    <row r="347" spans="1:9" ht="30" x14ac:dyDescent="0.25">
      <c r="A347" s="93">
        <v>2</v>
      </c>
      <c r="B347" s="93">
        <v>2</v>
      </c>
      <c r="C347" s="93">
        <v>15</v>
      </c>
      <c r="D347" s="93"/>
      <c r="E347" s="108" t="str">
        <f>[1]MASTER!A63</f>
        <v>Rabat Beton Dusun Tuwanan (RT. 017)</v>
      </c>
      <c r="F347" s="123">
        <f>[1]MASTER!B63</f>
        <v>30000000</v>
      </c>
      <c r="G347" s="123">
        <f>SUM(G349:G361)</f>
        <v>40229000</v>
      </c>
      <c r="H347" s="99">
        <f t="shared" si="17"/>
        <v>10229000</v>
      </c>
      <c r="I347" s="100">
        <f t="shared" si="18"/>
        <v>25.426930821049492</v>
      </c>
    </row>
    <row r="348" spans="1:9" x14ac:dyDescent="0.25">
      <c r="A348" s="93">
        <v>2</v>
      </c>
      <c r="B348" s="93">
        <v>2</v>
      </c>
      <c r="C348" s="93">
        <v>15</v>
      </c>
      <c r="D348" s="93">
        <v>2</v>
      </c>
      <c r="E348" s="103" t="s">
        <v>12</v>
      </c>
      <c r="F348" s="99"/>
      <c r="G348" s="99"/>
      <c r="H348" s="99"/>
      <c r="I348" s="100"/>
    </row>
    <row r="349" spans="1:9" x14ac:dyDescent="0.25">
      <c r="A349" s="93"/>
      <c r="B349" s="93"/>
      <c r="C349" s="93"/>
      <c r="D349" s="93"/>
      <c r="E349" s="103" t="s">
        <v>157</v>
      </c>
      <c r="F349" s="99">
        <v>100000</v>
      </c>
      <c r="G349" s="99">
        <f>F349</f>
        <v>100000</v>
      </c>
      <c r="H349" s="99">
        <f t="shared" si="17"/>
        <v>0</v>
      </c>
      <c r="I349" s="100">
        <f t="shared" si="18"/>
        <v>0</v>
      </c>
    </row>
    <row r="350" spans="1:9" x14ac:dyDescent="0.25">
      <c r="A350" s="93"/>
      <c r="B350" s="93"/>
      <c r="C350" s="93"/>
      <c r="D350" s="93"/>
      <c r="E350" s="103" t="s">
        <v>158</v>
      </c>
      <c r="F350" s="99">
        <v>50000</v>
      </c>
      <c r="G350" s="99">
        <f>F350</f>
        <v>50000</v>
      </c>
      <c r="H350" s="99">
        <f t="shared" ref="H350:H473" si="23">G350-F350</f>
        <v>0</v>
      </c>
      <c r="I350" s="100">
        <f t="shared" ref="I350:I473" si="24">H350/G350*100%*100</f>
        <v>0</v>
      </c>
    </row>
    <row r="351" spans="1:9" x14ac:dyDescent="0.25">
      <c r="A351" s="93"/>
      <c r="B351" s="93"/>
      <c r="C351" s="93"/>
      <c r="D351" s="93"/>
      <c r="E351" s="103" t="s">
        <v>167</v>
      </c>
      <c r="F351" s="99">
        <v>1125000</v>
      </c>
      <c r="G351" s="99">
        <v>1200000</v>
      </c>
      <c r="H351" s="99">
        <f t="shared" si="23"/>
        <v>75000</v>
      </c>
      <c r="I351" s="100">
        <f t="shared" si="24"/>
        <v>6.25</v>
      </c>
    </row>
    <row r="352" spans="1:9" x14ac:dyDescent="0.25">
      <c r="A352" s="93"/>
      <c r="B352" s="93"/>
      <c r="C352" s="93"/>
      <c r="D352" s="93"/>
      <c r="E352" s="103" t="s">
        <v>168</v>
      </c>
      <c r="F352" s="99">
        <v>3019000</v>
      </c>
      <c r="G352" s="99">
        <v>3475000</v>
      </c>
      <c r="H352" s="99">
        <f t="shared" si="23"/>
        <v>456000</v>
      </c>
      <c r="I352" s="100">
        <f t="shared" si="24"/>
        <v>13.12230215827338</v>
      </c>
    </row>
    <row r="353" spans="1:9" x14ac:dyDescent="0.25">
      <c r="A353" s="93"/>
      <c r="B353" s="93"/>
      <c r="C353" s="93"/>
      <c r="D353" s="93"/>
      <c r="E353" s="103" t="s">
        <v>168</v>
      </c>
      <c r="F353" s="119">
        <v>0</v>
      </c>
      <c r="G353" s="99">
        <v>4685000</v>
      </c>
      <c r="H353" s="99">
        <f t="shared" si="23"/>
        <v>4685000</v>
      </c>
      <c r="I353" s="100">
        <f t="shared" si="24"/>
        <v>100</v>
      </c>
    </row>
    <row r="354" spans="1:9" x14ac:dyDescent="0.25">
      <c r="A354" s="93"/>
      <c r="B354" s="93"/>
      <c r="C354" s="93"/>
      <c r="D354" s="93"/>
      <c r="E354" s="103" t="s">
        <v>169</v>
      </c>
      <c r="F354" s="99">
        <v>661000</v>
      </c>
      <c r="G354" s="99">
        <v>815000</v>
      </c>
      <c r="H354" s="99">
        <f t="shared" si="23"/>
        <v>154000</v>
      </c>
      <c r="I354" s="100">
        <f t="shared" si="24"/>
        <v>18.89570552147239</v>
      </c>
    </row>
    <row r="355" spans="1:9" x14ac:dyDescent="0.25">
      <c r="A355" s="93"/>
      <c r="B355" s="93"/>
      <c r="C355" s="93"/>
      <c r="D355" s="93"/>
      <c r="E355" s="103" t="s">
        <v>169</v>
      </c>
      <c r="F355" s="122"/>
      <c r="G355" s="119">
        <v>8000</v>
      </c>
      <c r="H355" s="99">
        <f t="shared" si="23"/>
        <v>8000</v>
      </c>
      <c r="I355" s="100">
        <f t="shared" si="24"/>
        <v>100</v>
      </c>
    </row>
    <row r="356" spans="1:9" x14ac:dyDescent="0.25">
      <c r="A356" s="93"/>
      <c r="B356" s="93"/>
      <c r="C356" s="93"/>
      <c r="D356" s="93"/>
      <c r="E356" s="103" t="s">
        <v>170</v>
      </c>
      <c r="F356" s="99">
        <v>1320000</v>
      </c>
      <c r="G356" s="99">
        <v>710000</v>
      </c>
      <c r="H356" s="99">
        <f t="shared" si="23"/>
        <v>-610000</v>
      </c>
      <c r="I356" s="100">
        <f t="shared" si="24"/>
        <v>-85.91549295774648</v>
      </c>
    </row>
    <row r="357" spans="1:9" x14ac:dyDescent="0.25">
      <c r="A357" s="93"/>
      <c r="B357" s="93"/>
      <c r="C357" s="93"/>
      <c r="D357" s="93"/>
      <c r="E357" s="103" t="s">
        <v>170</v>
      </c>
      <c r="F357" s="122"/>
      <c r="G357" s="119">
        <v>150000</v>
      </c>
      <c r="H357" s="99">
        <f t="shared" si="23"/>
        <v>150000</v>
      </c>
      <c r="I357" s="100">
        <f t="shared" si="24"/>
        <v>100</v>
      </c>
    </row>
    <row r="358" spans="1:9" x14ac:dyDescent="0.25">
      <c r="A358" s="93">
        <v>2</v>
      </c>
      <c r="B358" s="93">
        <v>2</v>
      </c>
      <c r="C358" s="93">
        <v>15</v>
      </c>
      <c r="D358" s="93">
        <v>3</v>
      </c>
      <c r="E358" s="101" t="s">
        <v>13</v>
      </c>
      <c r="F358" s="99"/>
      <c r="G358" s="99"/>
      <c r="H358" s="99"/>
      <c r="I358" s="100"/>
    </row>
    <row r="359" spans="1:9" x14ac:dyDescent="0.25">
      <c r="A359" s="93"/>
      <c r="B359" s="93"/>
      <c r="C359" s="93"/>
      <c r="D359" s="93"/>
      <c r="E359" s="103" t="s">
        <v>171</v>
      </c>
      <c r="F359" s="99">
        <v>10955000</v>
      </c>
      <c r="G359" s="99">
        <v>12221000</v>
      </c>
      <c r="H359" s="99">
        <f t="shared" si="23"/>
        <v>1266000</v>
      </c>
      <c r="I359" s="100">
        <f t="shared" si="24"/>
        <v>10.359217739955815</v>
      </c>
    </row>
    <row r="360" spans="1:9" x14ac:dyDescent="0.25">
      <c r="A360" s="93"/>
      <c r="B360" s="93"/>
      <c r="C360" s="93"/>
      <c r="D360" s="93"/>
      <c r="E360" s="103" t="s">
        <v>172</v>
      </c>
      <c r="F360" s="99">
        <v>7050000</v>
      </c>
      <c r="G360" s="99">
        <v>7125000</v>
      </c>
      <c r="H360" s="99">
        <f t="shared" si="23"/>
        <v>75000</v>
      </c>
      <c r="I360" s="100">
        <f t="shared" si="24"/>
        <v>1.0526315789473684</v>
      </c>
    </row>
    <row r="361" spans="1:9" x14ac:dyDescent="0.25">
      <c r="A361" s="93"/>
      <c r="B361" s="93"/>
      <c r="C361" s="93"/>
      <c r="D361" s="93"/>
      <c r="E361" s="103" t="s">
        <v>288</v>
      </c>
      <c r="F361" s="99">
        <v>5720000</v>
      </c>
      <c r="G361" s="99">
        <v>9690000</v>
      </c>
      <c r="H361" s="99">
        <f t="shared" si="23"/>
        <v>3970000</v>
      </c>
      <c r="I361" s="100">
        <f t="shared" si="24"/>
        <v>40.97007223942208</v>
      </c>
    </row>
    <row r="362" spans="1:9" x14ac:dyDescent="0.25">
      <c r="A362" s="93"/>
      <c r="B362" s="93"/>
      <c r="C362" s="93"/>
      <c r="D362" s="93"/>
      <c r="E362" s="103"/>
      <c r="F362" s="99"/>
      <c r="G362" s="99"/>
      <c r="H362" s="99"/>
      <c r="I362" s="100"/>
    </row>
    <row r="363" spans="1:9" ht="30" x14ac:dyDescent="0.25">
      <c r="A363" s="93">
        <v>2</v>
      </c>
      <c r="B363" s="93">
        <v>2</v>
      </c>
      <c r="C363" s="93">
        <v>16</v>
      </c>
      <c r="D363" s="93"/>
      <c r="E363" s="108" t="str">
        <f>[1]MASTER!A64</f>
        <v>Peningkatan Sarana Air Bersih Dusun Bleber</v>
      </c>
      <c r="F363" s="124">
        <f>[1]MASTER!B64</f>
        <v>24000000</v>
      </c>
      <c r="G363" s="124">
        <f>SUM(G364:G378)</f>
        <v>24000000</v>
      </c>
      <c r="H363" s="99">
        <f t="shared" si="23"/>
        <v>0</v>
      </c>
      <c r="I363" s="100">
        <f t="shared" si="24"/>
        <v>0</v>
      </c>
    </row>
    <row r="364" spans="1:9" x14ac:dyDescent="0.25">
      <c r="A364" s="93">
        <v>2</v>
      </c>
      <c r="B364" s="93">
        <v>2</v>
      </c>
      <c r="C364" s="93">
        <v>16</v>
      </c>
      <c r="D364" s="93">
        <v>2</v>
      </c>
      <c r="E364" s="103" t="s">
        <v>12</v>
      </c>
      <c r="F364" s="99"/>
      <c r="G364" s="99"/>
      <c r="H364" s="99"/>
      <c r="I364" s="100"/>
    </row>
    <row r="365" spans="1:9" x14ac:dyDescent="0.25">
      <c r="A365" s="93"/>
      <c r="B365" s="93"/>
      <c r="C365" s="93"/>
      <c r="D365" s="93"/>
      <c r="E365" s="103" t="s">
        <v>157</v>
      </c>
      <c r="F365" s="99">
        <v>100000</v>
      </c>
      <c r="G365" s="99">
        <f>F365</f>
        <v>100000</v>
      </c>
      <c r="H365" s="99">
        <f t="shared" si="23"/>
        <v>0</v>
      </c>
      <c r="I365" s="100">
        <f t="shared" si="24"/>
        <v>0</v>
      </c>
    </row>
    <row r="366" spans="1:9" x14ac:dyDescent="0.25">
      <c r="A366" s="93"/>
      <c r="B366" s="93"/>
      <c r="C366" s="93"/>
      <c r="D366" s="93"/>
      <c r="E366" s="103" t="s">
        <v>158</v>
      </c>
      <c r="F366" s="99">
        <v>50000</v>
      </c>
      <c r="G366" s="99">
        <f>F366</f>
        <v>50000</v>
      </c>
      <c r="H366" s="99">
        <f t="shared" si="23"/>
        <v>0</v>
      </c>
      <c r="I366" s="100">
        <f t="shared" si="24"/>
        <v>0</v>
      </c>
    </row>
    <row r="367" spans="1:9" x14ac:dyDescent="0.25">
      <c r="A367" s="93"/>
      <c r="B367" s="93"/>
      <c r="C367" s="93"/>
      <c r="D367" s="93"/>
      <c r="E367" s="103" t="s">
        <v>167</v>
      </c>
      <c r="F367" s="99">
        <v>975000</v>
      </c>
      <c r="G367" s="99">
        <v>950000</v>
      </c>
      <c r="H367" s="99">
        <f t="shared" si="23"/>
        <v>-25000</v>
      </c>
      <c r="I367" s="100">
        <f t="shared" si="24"/>
        <v>-2.6315789473684208</v>
      </c>
    </row>
    <row r="368" spans="1:9" x14ac:dyDescent="0.25">
      <c r="A368" s="93"/>
      <c r="B368" s="93"/>
      <c r="C368" s="93"/>
      <c r="D368" s="93"/>
      <c r="E368" s="103" t="s">
        <v>168</v>
      </c>
      <c r="F368" s="99">
        <v>500000</v>
      </c>
      <c r="G368" s="99">
        <f>F368</f>
        <v>500000</v>
      </c>
      <c r="H368" s="99">
        <f t="shared" si="23"/>
        <v>0</v>
      </c>
      <c r="I368" s="100">
        <f t="shared" si="24"/>
        <v>0</v>
      </c>
    </row>
    <row r="369" spans="1:9" x14ac:dyDescent="0.25">
      <c r="A369" s="93"/>
      <c r="B369" s="93"/>
      <c r="C369" s="93"/>
      <c r="D369" s="93"/>
      <c r="E369" s="103" t="s">
        <v>169</v>
      </c>
      <c r="F369" s="99">
        <v>1500000</v>
      </c>
      <c r="G369" s="99">
        <f>F369</f>
        <v>1500000</v>
      </c>
      <c r="H369" s="99">
        <f t="shared" si="23"/>
        <v>0</v>
      </c>
      <c r="I369" s="100">
        <f t="shared" si="24"/>
        <v>0</v>
      </c>
    </row>
    <row r="370" spans="1:9" x14ac:dyDescent="0.25">
      <c r="A370" s="93"/>
      <c r="B370" s="93"/>
      <c r="C370" s="93"/>
      <c r="D370" s="93"/>
      <c r="E370" s="103" t="s">
        <v>170</v>
      </c>
      <c r="F370" s="99">
        <v>270000</v>
      </c>
      <c r="G370" s="99">
        <v>0</v>
      </c>
      <c r="H370" s="99">
        <f t="shared" si="23"/>
        <v>-270000</v>
      </c>
      <c r="I370" s="100" t="str">
        <f>IFERROR(H370/G370,"0")</f>
        <v>0</v>
      </c>
    </row>
    <row r="371" spans="1:9" x14ac:dyDescent="0.25">
      <c r="A371" s="93">
        <v>2</v>
      </c>
      <c r="B371" s="93">
        <v>2</v>
      </c>
      <c r="C371" s="93">
        <v>16</v>
      </c>
      <c r="D371" s="93">
        <v>3</v>
      </c>
      <c r="E371" s="101" t="s">
        <v>13</v>
      </c>
      <c r="F371" s="99"/>
      <c r="G371" s="99"/>
      <c r="H371" s="99"/>
      <c r="I371" s="100"/>
    </row>
    <row r="372" spans="1:9" x14ac:dyDescent="0.25">
      <c r="A372" s="93"/>
      <c r="B372" s="93"/>
      <c r="C372" s="93"/>
      <c r="D372" s="93"/>
      <c r="E372" s="103" t="s">
        <v>171</v>
      </c>
      <c r="F372" s="99">
        <v>695000</v>
      </c>
      <c r="G372" s="99">
        <v>605000</v>
      </c>
      <c r="H372" s="99">
        <f t="shared" si="23"/>
        <v>-90000</v>
      </c>
      <c r="I372" s="100">
        <f t="shared" si="24"/>
        <v>-14.87603305785124</v>
      </c>
    </row>
    <row r="373" spans="1:9" x14ac:dyDescent="0.25">
      <c r="A373" s="93"/>
      <c r="B373" s="93"/>
      <c r="C373" s="93"/>
      <c r="D373" s="93"/>
      <c r="E373" s="103" t="s">
        <v>172</v>
      </c>
      <c r="F373" s="99">
        <v>1500000</v>
      </c>
      <c r="G373" s="99">
        <f>F373</f>
        <v>1500000</v>
      </c>
      <c r="H373" s="99">
        <f t="shared" si="23"/>
        <v>0</v>
      </c>
      <c r="I373" s="100">
        <f t="shared" si="24"/>
        <v>0</v>
      </c>
    </row>
    <row r="374" spans="1:9" x14ac:dyDescent="0.25">
      <c r="A374" s="93"/>
      <c r="B374" s="93"/>
      <c r="C374" s="93"/>
      <c r="D374" s="93"/>
      <c r="E374" s="103" t="s">
        <v>306</v>
      </c>
      <c r="F374" s="99">
        <v>8000000</v>
      </c>
      <c r="G374" s="99">
        <f>F374</f>
        <v>8000000</v>
      </c>
      <c r="H374" s="99">
        <f t="shared" si="23"/>
        <v>0</v>
      </c>
      <c r="I374" s="100">
        <f t="shared" si="24"/>
        <v>0</v>
      </c>
    </row>
    <row r="375" spans="1:9" x14ac:dyDescent="0.25">
      <c r="A375" s="93"/>
      <c r="B375" s="93"/>
      <c r="C375" s="93"/>
      <c r="D375" s="93"/>
      <c r="E375" s="103" t="s">
        <v>307</v>
      </c>
      <c r="F375" s="99">
        <v>1900000</v>
      </c>
      <c r="G375" s="99">
        <f>F375</f>
        <v>1900000</v>
      </c>
      <c r="H375" s="99">
        <f t="shared" si="23"/>
        <v>0</v>
      </c>
      <c r="I375" s="100">
        <f t="shared" si="24"/>
        <v>0</v>
      </c>
    </row>
    <row r="376" spans="1:9" x14ac:dyDescent="0.25">
      <c r="A376" s="93"/>
      <c r="B376" s="93"/>
      <c r="C376" s="93"/>
      <c r="D376" s="93"/>
      <c r="E376" s="103" t="s">
        <v>308</v>
      </c>
      <c r="F376" s="99">
        <v>6000000</v>
      </c>
      <c r="G376" s="99">
        <f>F376</f>
        <v>6000000</v>
      </c>
      <c r="H376" s="99">
        <f t="shared" si="23"/>
        <v>0</v>
      </c>
      <c r="I376" s="100">
        <f t="shared" si="24"/>
        <v>0</v>
      </c>
    </row>
    <row r="377" spans="1:9" x14ac:dyDescent="0.25">
      <c r="A377" s="93"/>
      <c r="B377" s="93"/>
      <c r="C377" s="93"/>
      <c r="D377" s="93"/>
      <c r="E377" s="103" t="s">
        <v>309</v>
      </c>
      <c r="F377" s="99">
        <v>1500000</v>
      </c>
      <c r="G377" s="99">
        <v>1395000</v>
      </c>
      <c r="H377" s="99">
        <f t="shared" si="23"/>
        <v>-105000</v>
      </c>
      <c r="I377" s="100">
        <f t="shared" si="24"/>
        <v>-7.5268817204301079</v>
      </c>
    </row>
    <row r="378" spans="1:9" x14ac:dyDescent="0.25">
      <c r="A378" s="93"/>
      <c r="B378" s="93"/>
      <c r="C378" s="93"/>
      <c r="D378" s="93"/>
      <c r="E378" s="103" t="s">
        <v>310</v>
      </c>
      <c r="F378" s="99">
        <v>1010000</v>
      </c>
      <c r="G378" s="99">
        <v>1500000</v>
      </c>
      <c r="H378" s="99">
        <f t="shared" si="23"/>
        <v>490000</v>
      </c>
      <c r="I378" s="100">
        <f t="shared" si="24"/>
        <v>32.666666666666664</v>
      </c>
    </row>
    <row r="379" spans="1:9" x14ac:dyDescent="0.25">
      <c r="A379" s="93"/>
      <c r="B379" s="93"/>
      <c r="C379" s="93"/>
      <c r="D379" s="93"/>
      <c r="E379" s="101" t="s">
        <v>294</v>
      </c>
      <c r="F379" s="99"/>
      <c r="G379" s="99"/>
      <c r="H379" s="99"/>
      <c r="I379" s="100"/>
    </row>
    <row r="380" spans="1:9" x14ac:dyDescent="0.25">
      <c r="A380" s="93">
        <v>2</v>
      </c>
      <c r="B380" s="93">
        <v>2</v>
      </c>
      <c r="C380" s="93">
        <v>17</v>
      </c>
      <c r="D380" s="93"/>
      <c r="E380" s="101" t="s">
        <v>311</v>
      </c>
      <c r="F380" s="99">
        <f>SUM(F382:F394)</f>
        <v>12500000</v>
      </c>
      <c r="G380" s="99">
        <f>SUM(G382:G394)</f>
        <v>19842000</v>
      </c>
      <c r="H380" s="99">
        <f t="shared" si="23"/>
        <v>7342000</v>
      </c>
      <c r="I380" s="100">
        <f t="shared" si="24"/>
        <v>37.002318314686015</v>
      </c>
    </row>
    <row r="381" spans="1:9" x14ac:dyDescent="0.25">
      <c r="A381" s="93">
        <v>2</v>
      </c>
      <c r="B381" s="93">
        <v>2</v>
      </c>
      <c r="C381" s="93">
        <v>17</v>
      </c>
      <c r="D381" s="93">
        <v>2</v>
      </c>
      <c r="E381" s="103" t="s">
        <v>12</v>
      </c>
      <c r="F381" s="99" t="s">
        <v>294</v>
      </c>
      <c r="G381" s="99"/>
      <c r="H381" s="99"/>
      <c r="I381" s="100"/>
    </row>
    <row r="382" spans="1:9" x14ac:dyDescent="0.25">
      <c r="A382" s="93"/>
      <c r="B382" s="93"/>
      <c r="C382" s="93"/>
      <c r="D382" s="93"/>
      <c r="E382" s="103" t="s">
        <v>157</v>
      </c>
      <c r="F382" s="99">
        <v>100000</v>
      </c>
      <c r="G382" s="99">
        <f>F382</f>
        <v>100000</v>
      </c>
      <c r="H382" s="99">
        <f t="shared" si="23"/>
        <v>0</v>
      </c>
      <c r="I382" s="100">
        <f t="shared" si="24"/>
        <v>0</v>
      </c>
    </row>
    <row r="383" spans="1:9" x14ac:dyDescent="0.25">
      <c r="A383" s="93"/>
      <c r="B383" s="93"/>
      <c r="C383" s="93"/>
      <c r="D383" s="93"/>
      <c r="E383" s="103" t="s">
        <v>158</v>
      </c>
      <c r="F383" s="99">
        <v>50000</v>
      </c>
      <c r="G383" s="99">
        <f>F383</f>
        <v>50000</v>
      </c>
      <c r="H383" s="99">
        <f t="shared" si="23"/>
        <v>0</v>
      </c>
      <c r="I383" s="100">
        <f t="shared" si="24"/>
        <v>0</v>
      </c>
    </row>
    <row r="384" spans="1:9" x14ac:dyDescent="0.25">
      <c r="A384" s="93"/>
      <c r="B384" s="93"/>
      <c r="C384" s="93"/>
      <c r="D384" s="93"/>
      <c r="E384" s="103" t="s">
        <v>167</v>
      </c>
      <c r="F384" s="99">
        <v>975000</v>
      </c>
      <c r="G384" s="99">
        <v>750000</v>
      </c>
      <c r="H384" s="99">
        <f t="shared" si="23"/>
        <v>-225000</v>
      </c>
      <c r="I384" s="100">
        <f t="shared" si="24"/>
        <v>-30</v>
      </c>
    </row>
    <row r="385" spans="1:10" x14ac:dyDescent="0.25">
      <c r="A385" s="93"/>
      <c r="B385" s="93"/>
      <c r="C385" s="93"/>
      <c r="D385" s="93"/>
      <c r="E385" s="103" t="s">
        <v>168</v>
      </c>
      <c r="F385" s="99">
        <v>1090000</v>
      </c>
      <c r="G385" s="99">
        <v>1230000</v>
      </c>
      <c r="H385" s="99">
        <f t="shared" si="23"/>
        <v>140000</v>
      </c>
      <c r="I385" s="100">
        <f t="shared" si="24"/>
        <v>11.38211382113821</v>
      </c>
      <c r="J385" s="105"/>
    </row>
    <row r="386" spans="1:10" x14ac:dyDescent="0.25">
      <c r="A386" s="93"/>
      <c r="B386" s="93"/>
      <c r="C386" s="93"/>
      <c r="D386" s="93"/>
      <c r="E386" s="103" t="s">
        <v>168</v>
      </c>
      <c r="F386" s="99">
        <v>915000</v>
      </c>
      <c r="G386" s="99">
        <v>3015000</v>
      </c>
      <c r="H386" s="99">
        <f t="shared" si="23"/>
        <v>2100000</v>
      </c>
      <c r="I386" s="100">
        <f t="shared" si="24"/>
        <v>69.651741293532339</v>
      </c>
    </row>
    <row r="387" spans="1:10" x14ac:dyDescent="0.25">
      <c r="A387" s="93"/>
      <c r="B387" s="93"/>
      <c r="C387" s="93"/>
      <c r="D387" s="93"/>
      <c r="E387" s="103" t="s">
        <v>169</v>
      </c>
      <c r="F387" s="99">
        <v>360000</v>
      </c>
      <c r="G387" s="99">
        <v>220000</v>
      </c>
      <c r="H387" s="99">
        <f t="shared" si="23"/>
        <v>-140000</v>
      </c>
      <c r="I387" s="100">
        <f t="shared" si="24"/>
        <v>-63.636363636363633</v>
      </c>
    </row>
    <row r="388" spans="1:10" x14ac:dyDescent="0.25">
      <c r="A388" s="93"/>
      <c r="B388" s="93"/>
      <c r="C388" s="93"/>
      <c r="D388" s="93"/>
      <c r="E388" s="103" t="s">
        <v>169</v>
      </c>
      <c r="F388" s="99">
        <v>14000</v>
      </c>
      <c r="G388" s="99">
        <v>73000</v>
      </c>
      <c r="H388" s="99">
        <f t="shared" si="23"/>
        <v>59000</v>
      </c>
      <c r="I388" s="100">
        <f t="shared" si="24"/>
        <v>80.821917808219183</v>
      </c>
    </row>
    <row r="389" spans="1:10" x14ac:dyDescent="0.25">
      <c r="A389" s="93"/>
      <c r="B389" s="93"/>
      <c r="C389" s="93"/>
      <c r="D389" s="93"/>
      <c r="E389" s="103" t="s">
        <v>170</v>
      </c>
      <c r="F389" s="99">
        <v>50000</v>
      </c>
      <c r="G389" s="99">
        <v>50000</v>
      </c>
      <c r="H389" s="99">
        <f t="shared" si="23"/>
        <v>0</v>
      </c>
      <c r="I389" s="100">
        <f t="shared" si="24"/>
        <v>0</v>
      </c>
    </row>
    <row r="390" spans="1:10" x14ac:dyDescent="0.25">
      <c r="A390" s="93"/>
      <c r="B390" s="93"/>
      <c r="C390" s="93"/>
      <c r="D390" s="93"/>
      <c r="E390" s="103" t="s">
        <v>170</v>
      </c>
      <c r="F390" s="99">
        <v>10000</v>
      </c>
      <c r="G390" s="99">
        <v>50000</v>
      </c>
      <c r="H390" s="99">
        <f t="shared" si="23"/>
        <v>40000</v>
      </c>
      <c r="I390" s="100">
        <f t="shared" si="24"/>
        <v>80</v>
      </c>
    </row>
    <row r="391" spans="1:10" x14ac:dyDescent="0.25">
      <c r="A391" s="93">
        <v>2</v>
      </c>
      <c r="B391" s="93">
        <v>2</v>
      </c>
      <c r="C391" s="93">
        <v>17</v>
      </c>
      <c r="D391" s="93">
        <v>3</v>
      </c>
      <c r="E391" s="101" t="s">
        <v>13</v>
      </c>
      <c r="F391" s="99"/>
      <c r="G391" s="99"/>
      <c r="H391" s="99"/>
      <c r="I391" s="100"/>
    </row>
    <row r="392" spans="1:10" x14ac:dyDescent="0.25">
      <c r="A392" s="93"/>
      <c r="B392" s="93"/>
      <c r="C392" s="93"/>
      <c r="D392" s="93"/>
      <c r="E392" s="103" t="s">
        <v>171</v>
      </c>
      <c r="F392" s="99">
        <v>3336000</v>
      </c>
      <c r="G392" s="99">
        <v>2904000</v>
      </c>
      <c r="H392" s="99">
        <f t="shared" si="23"/>
        <v>-432000</v>
      </c>
      <c r="I392" s="100">
        <f t="shared" si="24"/>
        <v>-14.87603305785124</v>
      </c>
    </row>
    <row r="393" spans="1:10" x14ac:dyDescent="0.25">
      <c r="A393" s="93"/>
      <c r="B393" s="93"/>
      <c r="C393" s="93"/>
      <c r="D393" s="93"/>
      <c r="E393" s="103" t="s">
        <v>172</v>
      </c>
      <c r="F393" s="99">
        <v>2000000</v>
      </c>
      <c r="G393" s="99">
        <v>3705000</v>
      </c>
      <c r="H393" s="99">
        <f>G393-F393</f>
        <v>1705000</v>
      </c>
      <c r="I393" s="100">
        <f>H393/G393*100%*100</f>
        <v>46.018893387314442</v>
      </c>
    </row>
    <row r="394" spans="1:10" x14ac:dyDescent="0.25">
      <c r="A394" s="93"/>
      <c r="B394" s="93"/>
      <c r="C394" s="93"/>
      <c r="D394" s="93"/>
      <c r="E394" s="103" t="s">
        <v>298</v>
      </c>
      <c r="F394" s="99">
        <v>3600000</v>
      </c>
      <c r="G394" s="99">
        <v>7695000</v>
      </c>
      <c r="H394" s="99">
        <f>G394-F394</f>
        <v>4095000</v>
      </c>
      <c r="I394" s="100">
        <f>H394/G394*100%*100</f>
        <v>53.216374269005854</v>
      </c>
    </row>
    <row r="395" spans="1:10" x14ac:dyDescent="0.25">
      <c r="A395" s="93"/>
      <c r="B395" s="93"/>
      <c r="C395" s="93"/>
      <c r="D395" s="93"/>
      <c r="E395" s="103"/>
      <c r="F395" s="99"/>
      <c r="G395" s="99"/>
      <c r="H395" s="99"/>
      <c r="I395" s="100"/>
    </row>
    <row r="396" spans="1:10" x14ac:dyDescent="0.25">
      <c r="A396" s="93">
        <v>2</v>
      </c>
      <c r="B396" s="93">
        <v>2</v>
      </c>
      <c r="C396" s="93">
        <v>18</v>
      </c>
      <c r="D396" s="93"/>
      <c r="E396" s="103" t="s">
        <v>312</v>
      </c>
      <c r="F396" s="99">
        <f>SUM(F398:F405)</f>
        <v>0</v>
      </c>
      <c r="G396" s="99">
        <f>SUM(G398:G406)</f>
        <v>8890000</v>
      </c>
      <c r="H396" s="99">
        <f>G396-F396</f>
        <v>8890000</v>
      </c>
      <c r="I396" s="100">
        <f>H396/G396*100%*100</f>
        <v>100</v>
      </c>
    </row>
    <row r="397" spans="1:10" x14ac:dyDescent="0.25">
      <c r="A397" s="93">
        <v>2</v>
      </c>
      <c r="B397" s="93">
        <v>2</v>
      </c>
      <c r="C397" s="93">
        <v>18</v>
      </c>
      <c r="D397" s="93">
        <v>2</v>
      </c>
      <c r="E397" s="103" t="s">
        <v>12</v>
      </c>
      <c r="F397" s="99"/>
      <c r="G397" s="99"/>
      <c r="H397" s="99"/>
      <c r="I397" s="100"/>
    </row>
    <row r="398" spans="1:10" x14ac:dyDescent="0.25">
      <c r="A398" s="93"/>
      <c r="B398" s="93"/>
      <c r="C398" s="93"/>
      <c r="D398" s="93"/>
      <c r="E398" s="103" t="s">
        <v>168</v>
      </c>
      <c r="F398" s="99">
        <v>0</v>
      </c>
      <c r="G398" s="99">
        <v>3000000</v>
      </c>
      <c r="H398" s="99">
        <f t="shared" ref="H398:H399" si="25">G398-F398</f>
        <v>3000000</v>
      </c>
      <c r="I398" s="100">
        <f t="shared" ref="I398" si="26">H398/G398*100%*100</f>
        <v>100</v>
      </c>
    </row>
    <row r="399" spans="1:10" x14ac:dyDescent="0.25">
      <c r="A399" s="93"/>
      <c r="B399" s="93"/>
      <c r="C399" s="93"/>
      <c r="D399" s="93"/>
      <c r="E399" s="103" t="s">
        <v>168</v>
      </c>
      <c r="F399" s="99">
        <v>0</v>
      </c>
      <c r="G399" s="99">
        <v>0</v>
      </c>
      <c r="H399" s="99">
        <f t="shared" si="25"/>
        <v>0</v>
      </c>
      <c r="I399" s="100">
        <v>0</v>
      </c>
    </row>
    <row r="400" spans="1:10" x14ac:dyDescent="0.25">
      <c r="A400" s="93"/>
      <c r="B400" s="93"/>
      <c r="C400" s="93"/>
      <c r="D400" s="93"/>
      <c r="E400" s="103" t="s">
        <v>169</v>
      </c>
      <c r="F400" s="99">
        <v>0</v>
      </c>
      <c r="G400" s="99">
        <v>750000</v>
      </c>
      <c r="H400" s="99">
        <f>G400-F400</f>
        <v>750000</v>
      </c>
      <c r="I400" s="100">
        <f t="shared" ref="I400:I402" si="27">H400/G400*100%*100</f>
        <v>100</v>
      </c>
    </row>
    <row r="401" spans="1:9" x14ac:dyDescent="0.25">
      <c r="A401" s="93"/>
      <c r="B401" s="93"/>
      <c r="C401" s="93"/>
      <c r="D401" s="93"/>
      <c r="E401" s="103" t="s">
        <v>169</v>
      </c>
      <c r="F401" s="99">
        <v>0</v>
      </c>
      <c r="G401" s="99">
        <v>0</v>
      </c>
      <c r="H401" s="99">
        <f t="shared" ref="H401:H403" si="28">G401-F401</f>
        <v>0</v>
      </c>
      <c r="I401" s="100">
        <v>0</v>
      </c>
    </row>
    <row r="402" spans="1:9" x14ac:dyDescent="0.25">
      <c r="A402" s="93"/>
      <c r="B402" s="93"/>
      <c r="C402" s="93"/>
      <c r="D402" s="93"/>
      <c r="E402" s="103" t="s">
        <v>170</v>
      </c>
      <c r="F402" s="99">
        <v>0</v>
      </c>
      <c r="G402" s="99">
        <v>10000</v>
      </c>
      <c r="H402" s="99">
        <f t="shared" si="28"/>
        <v>10000</v>
      </c>
      <c r="I402" s="100">
        <f t="shared" si="27"/>
        <v>100</v>
      </c>
    </row>
    <row r="403" spans="1:9" x14ac:dyDescent="0.25">
      <c r="A403" s="93"/>
      <c r="B403" s="93"/>
      <c r="C403" s="93"/>
      <c r="D403" s="93"/>
      <c r="E403" s="103" t="s">
        <v>170</v>
      </c>
      <c r="F403" s="99">
        <v>0</v>
      </c>
      <c r="G403" s="99">
        <v>0</v>
      </c>
      <c r="H403" s="99">
        <f t="shared" si="28"/>
        <v>0</v>
      </c>
      <c r="I403" s="100">
        <v>0</v>
      </c>
    </row>
    <row r="404" spans="1:9" x14ac:dyDescent="0.25">
      <c r="A404" s="93">
        <v>2</v>
      </c>
      <c r="B404" s="93">
        <v>2</v>
      </c>
      <c r="C404" s="93">
        <v>18</v>
      </c>
      <c r="D404" s="93">
        <v>3</v>
      </c>
      <c r="E404" s="101" t="s">
        <v>13</v>
      </c>
      <c r="F404" s="99"/>
      <c r="G404" s="99"/>
      <c r="H404" s="99"/>
      <c r="I404" s="100"/>
    </row>
    <row r="405" spans="1:9" x14ac:dyDescent="0.25">
      <c r="A405" s="93"/>
      <c r="B405" s="93"/>
      <c r="C405" s="93"/>
      <c r="D405" s="93"/>
      <c r="E405" s="103" t="s">
        <v>298</v>
      </c>
      <c r="F405" s="99">
        <v>0</v>
      </c>
      <c r="G405" s="99">
        <v>5130000</v>
      </c>
      <c r="H405" s="99">
        <f t="shared" ref="H405" si="29">G405-F405</f>
        <v>5130000</v>
      </c>
      <c r="I405" s="100">
        <f t="shared" ref="I405" si="30">H405/G405*100%*100</f>
        <v>100</v>
      </c>
    </row>
    <row r="406" spans="1:9" x14ac:dyDescent="0.25">
      <c r="A406" s="93"/>
      <c r="B406" s="93"/>
      <c r="C406" s="93"/>
      <c r="D406" s="93"/>
      <c r="E406" s="111"/>
      <c r="F406" s="99"/>
      <c r="G406" s="99"/>
      <c r="H406" s="99"/>
      <c r="I406" s="100"/>
    </row>
    <row r="407" spans="1:9" ht="30" x14ac:dyDescent="0.25">
      <c r="A407" s="93">
        <v>2</v>
      </c>
      <c r="B407" s="93">
        <v>2</v>
      </c>
      <c r="C407" s="93">
        <v>19</v>
      </c>
      <c r="D407" s="93"/>
      <c r="E407" s="108" t="s">
        <v>313</v>
      </c>
      <c r="F407" s="99">
        <v>0</v>
      </c>
      <c r="G407" s="99">
        <f>SUM(G409:G416)</f>
        <v>6180000</v>
      </c>
      <c r="H407" s="99">
        <f t="shared" ref="H407:H416" si="31">G407-F407</f>
        <v>6180000</v>
      </c>
      <c r="I407" s="100">
        <f t="shared" ref="I407:I418" si="32">H407/G407*100%*100</f>
        <v>100</v>
      </c>
    </row>
    <row r="408" spans="1:9" x14ac:dyDescent="0.25">
      <c r="A408" s="93">
        <v>2</v>
      </c>
      <c r="B408" s="93">
        <v>2</v>
      </c>
      <c r="C408" s="93">
        <v>19</v>
      </c>
      <c r="D408" s="93">
        <v>2</v>
      </c>
      <c r="E408" s="103" t="s">
        <v>12</v>
      </c>
      <c r="F408" s="99"/>
      <c r="G408" s="99"/>
      <c r="H408" s="99"/>
      <c r="I408" s="100"/>
    </row>
    <row r="409" spans="1:9" x14ac:dyDescent="0.25">
      <c r="A409" s="93"/>
      <c r="B409" s="93"/>
      <c r="C409" s="93"/>
      <c r="D409" s="93"/>
      <c r="E409" s="103" t="s">
        <v>168</v>
      </c>
      <c r="F409" s="99">
        <v>0</v>
      </c>
      <c r="G409" s="99">
        <v>2000000</v>
      </c>
      <c r="H409" s="99">
        <f t="shared" si="31"/>
        <v>2000000</v>
      </c>
      <c r="I409" s="100">
        <f t="shared" si="32"/>
        <v>100</v>
      </c>
    </row>
    <row r="410" spans="1:9" x14ac:dyDescent="0.25">
      <c r="A410" s="93"/>
      <c r="B410" s="93"/>
      <c r="C410" s="93"/>
      <c r="D410" s="93"/>
      <c r="E410" s="103" t="s">
        <v>168</v>
      </c>
      <c r="F410" s="99">
        <v>0</v>
      </c>
      <c r="G410" s="99">
        <v>0</v>
      </c>
      <c r="H410" s="99">
        <f t="shared" si="31"/>
        <v>0</v>
      </c>
      <c r="I410" s="100">
        <v>0</v>
      </c>
    </row>
    <row r="411" spans="1:9" x14ac:dyDescent="0.25">
      <c r="A411" s="93"/>
      <c r="B411" s="93"/>
      <c r="C411" s="93"/>
      <c r="D411" s="93"/>
      <c r="E411" s="103" t="s">
        <v>169</v>
      </c>
      <c r="F411" s="99">
        <v>0</v>
      </c>
      <c r="G411" s="99">
        <v>750000</v>
      </c>
      <c r="H411" s="99">
        <f t="shared" si="31"/>
        <v>750000</v>
      </c>
      <c r="I411" s="100">
        <f t="shared" si="32"/>
        <v>100</v>
      </c>
    </row>
    <row r="412" spans="1:9" x14ac:dyDescent="0.25">
      <c r="A412" s="93"/>
      <c r="B412" s="93"/>
      <c r="C412" s="93"/>
      <c r="D412" s="93"/>
      <c r="E412" s="103" t="s">
        <v>169</v>
      </c>
      <c r="F412" s="99">
        <v>0</v>
      </c>
      <c r="G412" s="99">
        <v>0</v>
      </c>
      <c r="H412" s="99">
        <f t="shared" si="31"/>
        <v>0</v>
      </c>
      <c r="I412" s="100">
        <v>0</v>
      </c>
    </row>
    <row r="413" spans="1:9" x14ac:dyDescent="0.25">
      <c r="A413" s="93"/>
      <c r="B413" s="93"/>
      <c r="C413" s="93"/>
      <c r="D413" s="93"/>
      <c r="E413" s="103" t="s">
        <v>170</v>
      </c>
      <c r="F413" s="99">
        <v>0</v>
      </c>
      <c r="G413" s="99">
        <v>10000</v>
      </c>
      <c r="H413" s="99">
        <f t="shared" si="31"/>
        <v>10000</v>
      </c>
      <c r="I413" s="100">
        <f t="shared" si="32"/>
        <v>100</v>
      </c>
    </row>
    <row r="414" spans="1:9" x14ac:dyDescent="0.25">
      <c r="A414" s="93"/>
      <c r="B414" s="93"/>
      <c r="C414" s="93"/>
      <c r="D414" s="93"/>
      <c r="E414" s="103" t="s">
        <v>170</v>
      </c>
      <c r="F414" s="99"/>
      <c r="G414" s="99">
        <v>0</v>
      </c>
      <c r="H414" s="99">
        <f t="shared" si="31"/>
        <v>0</v>
      </c>
      <c r="I414" s="100">
        <v>0</v>
      </c>
    </row>
    <row r="415" spans="1:9" x14ac:dyDescent="0.25">
      <c r="A415" s="93">
        <v>2</v>
      </c>
      <c r="B415" s="93">
        <v>2</v>
      </c>
      <c r="C415" s="93">
        <v>19</v>
      </c>
      <c r="D415" s="93">
        <v>3</v>
      </c>
      <c r="E415" s="101" t="s">
        <v>13</v>
      </c>
      <c r="F415" s="99"/>
      <c r="G415" s="99"/>
      <c r="H415" s="99"/>
      <c r="I415" s="100"/>
    </row>
    <row r="416" spans="1:9" x14ac:dyDescent="0.25">
      <c r="A416" s="93"/>
      <c r="B416" s="93"/>
      <c r="C416" s="93"/>
      <c r="D416" s="93"/>
      <c r="E416" s="103" t="s">
        <v>298</v>
      </c>
      <c r="F416" s="99">
        <v>0</v>
      </c>
      <c r="G416" s="99">
        <v>3420000</v>
      </c>
      <c r="H416" s="99">
        <f t="shared" si="31"/>
        <v>3420000</v>
      </c>
      <c r="I416" s="100">
        <f t="shared" si="32"/>
        <v>100</v>
      </c>
    </row>
    <row r="417" spans="1:9" x14ac:dyDescent="0.25">
      <c r="A417" s="93"/>
      <c r="B417" s="93"/>
      <c r="C417" s="93"/>
      <c r="D417" s="93"/>
      <c r="E417" s="103"/>
      <c r="F417" s="99"/>
      <c r="G417" s="99"/>
      <c r="H417" s="99"/>
      <c r="I417" s="100"/>
    </row>
    <row r="418" spans="1:9" ht="30" x14ac:dyDescent="0.25">
      <c r="A418" s="93">
        <v>2</v>
      </c>
      <c r="B418" s="93">
        <v>2</v>
      </c>
      <c r="C418" s="93">
        <v>20</v>
      </c>
      <c r="D418" s="93"/>
      <c r="E418" s="108" t="s">
        <v>314</v>
      </c>
      <c r="F418" s="99">
        <v>0</v>
      </c>
      <c r="G418" s="99">
        <f>SUM(G419:G433)</f>
        <v>14476500</v>
      </c>
      <c r="H418" s="99">
        <f>G418-F418</f>
        <v>14476500</v>
      </c>
      <c r="I418" s="100">
        <f t="shared" si="32"/>
        <v>100</v>
      </c>
    </row>
    <row r="419" spans="1:9" x14ac:dyDescent="0.25">
      <c r="A419" s="93">
        <v>2</v>
      </c>
      <c r="B419" s="93">
        <v>2</v>
      </c>
      <c r="C419" s="93">
        <v>20</v>
      </c>
      <c r="D419" s="93">
        <v>2</v>
      </c>
      <c r="E419" s="103" t="s">
        <v>12</v>
      </c>
      <c r="F419" s="99"/>
      <c r="G419" s="99"/>
      <c r="H419" s="99"/>
      <c r="I419" s="100"/>
    </row>
    <row r="420" spans="1:9" x14ac:dyDescent="0.25">
      <c r="A420" s="93"/>
      <c r="B420" s="93"/>
      <c r="C420" s="93"/>
      <c r="D420" s="93"/>
      <c r="E420" s="103" t="s">
        <v>157</v>
      </c>
      <c r="F420" s="99">
        <v>0</v>
      </c>
      <c r="G420" s="99">
        <v>50000</v>
      </c>
      <c r="H420" s="99">
        <f t="shared" ref="H420:H451" si="33">G420-F420</f>
        <v>50000</v>
      </c>
      <c r="I420" s="100">
        <f t="shared" ref="I420:I451" si="34">H420/G420*100%*100</f>
        <v>100</v>
      </c>
    </row>
    <row r="421" spans="1:9" x14ac:dyDescent="0.25">
      <c r="A421" s="93"/>
      <c r="B421" s="93"/>
      <c r="C421" s="93"/>
      <c r="D421" s="93"/>
      <c r="E421" s="103" t="s">
        <v>158</v>
      </c>
      <c r="F421" s="99">
        <v>0</v>
      </c>
      <c r="G421" s="99">
        <v>25000</v>
      </c>
      <c r="H421" s="99">
        <f t="shared" si="33"/>
        <v>25000</v>
      </c>
      <c r="I421" s="100">
        <f t="shared" si="34"/>
        <v>100</v>
      </c>
    </row>
    <row r="422" spans="1:9" x14ac:dyDescent="0.25">
      <c r="A422" s="93"/>
      <c r="B422" s="93"/>
      <c r="C422" s="93"/>
      <c r="D422" s="93"/>
      <c r="E422" s="103" t="s">
        <v>167</v>
      </c>
      <c r="F422" s="99">
        <v>0</v>
      </c>
      <c r="G422" s="99">
        <v>425000</v>
      </c>
      <c r="H422" s="99">
        <f t="shared" si="33"/>
        <v>425000</v>
      </c>
      <c r="I422" s="100">
        <f t="shared" si="34"/>
        <v>100</v>
      </c>
    </row>
    <row r="423" spans="1:9" x14ac:dyDescent="0.25">
      <c r="A423" s="93"/>
      <c r="B423" s="93"/>
      <c r="C423" s="93"/>
      <c r="D423" s="93"/>
      <c r="E423" s="103" t="s">
        <v>168</v>
      </c>
      <c r="F423" s="99">
        <v>0</v>
      </c>
      <c r="G423" s="99">
        <v>1550000</v>
      </c>
      <c r="H423" s="99">
        <f t="shared" si="33"/>
        <v>1550000</v>
      </c>
      <c r="I423" s="100">
        <f t="shared" si="34"/>
        <v>100</v>
      </c>
    </row>
    <row r="424" spans="1:9" x14ac:dyDescent="0.25">
      <c r="A424" s="93"/>
      <c r="B424" s="93"/>
      <c r="C424" s="93"/>
      <c r="D424" s="93"/>
      <c r="E424" s="103" t="s">
        <v>168</v>
      </c>
      <c r="F424" s="99">
        <v>0</v>
      </c>
      <c r="G424" s="99">
        <v>910000</v>
      </c>
      <c r="H424" s="99">
        <f t="shared" si="33"/>
        <v>910000</v>
      </c>
      <c r="I424" s="100">
        <f t="shared" si="34"/>
        <v>100</v>
      </c>
    </row>
    <row r="425" spans="1:9" x14ac:dyDescent="0.25">
      <c r="A425" s="93"/>
      <c r="B425" s="93"/>
      <c r="C425" s="93"/>
      <c r="D425" s="93"/>
      <c r="E425" s="103" t="s">
        <v>169</v>
      </c>
      <c r="F425" s="99">
        <v>0</v>
      </c>
      <c r="G425" s="99">
        <v>275000</v>
      </c>
      <c r="H425" s="99">
        <f t="shared" si="33"/>
        <v>275000</v>
      </c>
      <c r="I425" s="100">
        <f t="shared" si="34"/>
        <v>100</v>
      </c>
    </row>
    <row r="426" spans="1:9" x14ac:dyDescent="0.25">
      <c r="A426" s="93"/>
      <c r="B426" s="93"/>
      <c r="C426" s="93"/>
      <c r="D426" s="93"/>
      <c r="E426" s="103" t="s">
        <v>169</v>
      </c>
      <c r="F426" s="99">
        <v>0</v>
      </c>
      <c r="G426" s="99">
        <v>31000</v>
      </c>
      <c r="H426" s="99">
        <f t="shared" si="33"/>
        <v>31000</v>
      </c>
      <c r="I426" s="100">
        <f t="shared" si="34"/>
        <v>100</v>
      </c>
    </row>
    <row r="427" spans="1:9" x14ac:dyDescent="0.25">
      <c r="A427" s="93"/>
      <c r="B427" s="93"/>
      <c r="C427" s="93"/>
      <c r="D427" s="93"/>
      <c r="E427" s="103" t="s">
        <v>170</v>
      </c>
      <c r="F427" s="99">
        <v>0</v>
      </c>
      <c r="G427" s="99">
        <v>300000</v>
      </c>
      <c r="H427" s="99">
        <f t="shared" si="33"/>
        <v>300000</v>
      </c>
      <c r="I427" s="100">
        <f t="shared" si="34"/>
        <v>100</v>
      </c>
    </row>
    <row r="428" spans="1:9" x14ac:dyDescent="0.25">
      <c r="A428" s="93"/>
      <c r="B428" s="93"/>
      <c r="C428" s="93"/>
      <c r="D428" s="93"/>
      <c r="E428" s="103" t="s">
        <v>170</v>
      </c>
      <c r="F428" s="99">
        <v>0</v>
      </c>
      <c r="G428" s="99">
        <v>20000</v>
      </c>
      <c r="H428" s="99">
        <f t="shared" si="33"/>
        <v>20000</v>
      </c>
      <c r="I428" s="100">
        <f t="shared" si="34"/>
        <v>100</v>
      </c>
    </row>
    <row r="429" spans="1:9" x14ac:dyDescent="0.25">
      <c r="A429" s="93">
        <v>2</v>
      </c>
      <c r="B429" s="93">
        <v>2</v>
      </c>
      <c r="C429" s="93">
        <v>20</v>
      </c>
      <c r="D429" s="93">
        <v>3</v>
      </c>
      <c r="E429" s="101" t="s">
        <v>13</v>
      </c>
      <c r="F429" s="99"/>
      <c r="G429" s="99"/>
      <c r="H429" s="99"/>
      <c r="I429" s="100"/>
    </row>
    <row r="430" spans="1:9" x14ac:dyDescent="0.25">
      <c r="A430" s="93"/>
      <c r="B430" s="93"/>
      <c r="C430" s="93"/>
      <c r="D430" s="93"/>
      <c r="E430" s="103" t="s">
        <v>171</v>
      </c>
      <c r="F430" s="99">
        <v>0</v>
      </c>
      <c r="G430" s="99">
        <v>2722500</v>
      </c>
      <c r="H430" s="99">
        <f t="shared" si="33"/>
        <v>2722500</v>
      </c>
      <c r="I430" s="100">
        <f t="shared" si="34"/>
        <v>100</v>
      </c>
    </row>
    <row r="431" spans="1:9" x14ac:dyDescent="0.25">
      <c r="A431" s="93"/>
      <c r="B431" s="93"/>
      <c r="C431" s="93"/>
      <c r="D431" s="93"/>
      <c r="E431" s="103" t="s">
        <v>172</v>
      </c>
      <c r="F431" s="99">
        <v>0</v>
      </c>
      <c r="G431" s="99">
        <v>2280000</v>
      </c>
      <c r="H431" s="99">
        <f t="shared" si="33"/>
        <v>2280000</v>
      </c>
      <c r="I431" s="100">
        <f t="shared" si="34"/>
        <v>100</v>
      </c>
    </row>
    <row r="432" spans="1:9" x14ac:dyDescent="0.25">
      <c r="A432" s="93"/>
      <c r="B432" s="93"/>
      <c r="C432" s="93"/>
      <c r="D432" s="93"/>
      <c r="E432" s="103" t="s">
        <v>288</v>
      </c>
      <c r="F432" s="99">
        <v>0</v>
      </c>
      <c r="G432" s="99">
        <v>1938000</v>
      </c>
      <c r="H432" s="99">
        <f t="shared" si="33"/>
        <v>1938000</v>
      </c>
      <c r="I432" s="100">
        <f t="shared" si="34"/>
        <v>100</v>
      </c>
    </row>
    <row r="433" spans="1:9" x14ac:dyDescent="0.25">
      <c r="A433" s="93"/>
      <c r="B433" s="93"/>
      <c r="C433" s="93"/>
      <c r="D433" s="93"/>
      <c r="E433" s="103" t="s">
        <v>315</v>
      </c>
      <c r="F433" s="99">
        <v>0</v>
      </c>
      <c r="G433" s="99">
        <v>3950000</v>
      </c>
      <c r="H433" s="99">
        <f t="shared" si="33"/>
        <v>3950000</v>
      </c>
      <c r="I433" s="100">
        <f t="shared" si="34"/>
        <v>100</v>
      </c>
    </row>
    <row r="434" spans="1:9" x14ac:dyDescent="0.25">
      <c r="A434" s="93"/>
      <c r="B434" s="93"/>
      <c r="C434" s="93"/>
      <c r="D434" s="93"/>
      <c r="E434" s="103"/>
      <c r="F434" s="99"/>
      <c r="G434" s="99">
        <v>5962000</v>
      </c>
      <c r="H434" s="99">
        <f t="shared" si="33"/>
        <v>5962000</v>
      </c>
      <c r="I434" s="100">
        <f t="shared" si="34"/>
        <v>100</v>
      </c>
    </row>
    <row r="435" spans="1:9" ht="30" x14ac:dyDescent="0.25">
      <c r="A435" s="93">
        <v>2</v>
      </c>
      <c r="B435" s="93">
        <v>2</v>
      </c>
      <c r="C435" s="93">
        <v>21</v>
      </c>
      <c r="D435" s="93"/>
      <c r="E435" s="108" t="s">
        <v>316</v>
      </c>
      <c r="F435" s="99">
        <v>0</v>
      </c>
      <c r="G435" s="99">
        <f>SUM(G437:G451)</f>
        <v>27308000</v>
      </c>
      <c r="H435" s="99">
        <f t="shared" si="33"/>
        <v>27308000</v>
      </c>
      <c r="I435" s="100">
        <f t="shared" si="34"/>
        <v>100</v>
      </c>
    </row>
    <row r="436" spans="1:9" x14ac:dyDescent="0.25">
      <c r="A436" s="93">
        <v>2</v>
      </c>
      <c r="B436" s="93">
        <v>2</v>
      </c>
      <c r="C436" s="93">
        <v>21</v>
      </c>
      <c r="D436" s="93">
        <v>2</v>
      </c>
      <c r="E436" s="103" t="s">
        <v>12</v>
      </c>
      <c r="F436" s="99"/>
      <c r="G436" s="99"/>
      <c r="H436" s="99"/>
      <c r="I436" s="100"/>
    </row>
    <row r="437" spans="1:9" x14ac:dyDescent="0.25">
      <c r="A437" s="93"/>
      <c r="B437" s="93"/>
      <c r="C437" s="93"/>
      <c r="D437" s="93"/>
      <c r="E437" s="103" t="s">
        <v>157</v>
      </c>
      <c r="F437" s="99">
        <v>0</v>
      </c>
      <c r="G437" s="99">
        <v>0</v>
      </c>
      <c r="H437" s="99">
        <f t="shared" si="33"/>
        <v>0</v>
      </c>
      <c r="I437" s="100">
        <v>0</v>
      </c>
    </row>
    <row r="438" spans="1:9" x14ac:dyDescent="0.25">
      <c r="A438" s="93"/>
      <c r="B438" s="93"/>
      <c r="C438" s="93"/>
      <c r="D438" s="93"/>
      <c r="E438" s="103" t="s">
        <v>158</v>
      </c>
      <c r="F438" s="99">
        <v>0</v>
      </c>
      <c r="G438" s="99">
        <v>0</v>
      </c>
      <c r="H438" s="99">
        <f t="shared" si="33"/>
        <v>0</v>
      </c>
      <c r="I438" s="100">
        <v>0</v>
      </c>
    </row>
    <row r="439" spans="1:9" x14ac:dyDescent="0.25">
      <c r="A439" s="93"/>
      <c r="B439" s="93"/>
      <c r="C439" s="93"/>
      <c r="D439" s="93"/>
      <c r="E439" s="103" t="s">
        <v>167</v>
      </c>
      <c r="F439" s="99">
        <v>0</v>
      </c>
      <c r="G439" s="99">
        <v>0</v>
      </c>
      <c r="H439" s="99">
        <f t="shared" si="33"/>
        <v>0</v>
      </c>
      <c r="I439" s="100">
        <v>0</v>
      </c>
    </row>
    <row r="440" spans="1:9" x14ac:dyDescent="0.25">
      <c r="A440" s="93"/>
      <c r="B440" s="93"/>
      <c r="C440" s="93"/>
      <c r="D440" s="93"/>
      <c r="E440" s="103" t="s">
        <v>168</v>
      </c>
      <c r="F440" s="99">
        <v>0</v>
      </c>
      <c r="G440" s="99">
        <v>1550000</v>
      </c>
      <c r="H440" s="99">
        <f t="shared" si="33"/>
        <v>1550000</v>
      </c>
      <c r="I440" s="100">
        <f t="shared" si="34"/>
        <v>100</v>
      </c>
    </row>
    <row r="441" spans="1:9" x14ac:dyDescent="0.25">
      <c r="A441" s="93"/>
      <c r="B441" s="93"/>
      <c r="C441" s="93"/>
      <c r="D441" s="93"/>
      <c r="E441" s="103" t="s">
        <v>168</v>
      </c>
      <c r="F441" s="99">
        <v>0</v>
      </c>
      <c r="G441" s="99">
        <v>3190000</v>
      </c>
      <c r="H441" s="99">
        <f t="shared" si="33"/>
        <v>3190000</v>
      </c>
      <c r="I441" s="100">
        <f t="shared" si="34"/>
        <v>100</v>
      </c>
    </row>
    <row r="442" spans="1:9" x14ac:dyDescent="0.25">
      <c r="A442" s="93"/>
      <c r="B442" s="93"/>
      <c r="C442" s="93"/>
      <c r="D442" s="93"/>
      <c r="E442" s="103" t="s">
        <v>169</v>
      </c>
      <c r="F442" s="99">
        <v>0</v>
      </c>
      <c r="G442" s="99">
        <v>758000</v>
      </c>
      <c r="H442" s="99">
        <f t="shared" si="33"/>
        <v>758000</v>
      </c>
      <c r="I442" s="100">
        <f t="shared" si="34"/>
        <v>100</v>
      </c>
    </row>
    <row r="443" spans="1:9" x14ac:dyDescent="0.25">
      <c r="A443" s="93"/>
      <c r="B443" s="93"/>
      <c r="C443" s="93"/>
      <c r="D443" s="93"/>
      <c r="E443" s="103" t="s">
        <v>169</v>
      </c>
      <c r="F443" s="99">
        <v>0</v>
      </c>
      <c r="G443" s="99">
        <v>2514000</v>
      </c>
      <c r="H443" s="99">
        <f t="shared" si="33"/>
        <v>2514000</v>
      </c>
      <c r="I443" s="100">
        <f t="shared" si="34"/>
        <v>100</v>
      </c>
    </row>
    <row r="444" spans="1:9" x14ac:dyDescent="0.25">
      <c r="A444" s="93"/>
      <c r="B444" s="93"/>
      <c r="C444" s="93"/>
      <c r="D444" s="93"/>
      <c r="E444" s="103" t="s">
        <v>170</v>
      </c>
      <c r="F444" s="99">
        <v>0</v>
      </c>
      <c r="G444" s="99">
        <v>0</v>
      </c>
      <c r="H444" s="99">
        <f t="shared" si="33"/>
        <v>0</v>
      </c>
      <c r="I444" s="100">
        <v>0</v>
      </c>
    </row>
    <row r="445" spans="1:9" x14ac:dyDescent="0.25">
      <c r="A445" s="93"/>
      <c r="B445" s="93"/>
      <c r="C445" s="93"/>
      <c r="D445" s="93"/>
      <c r="E445" s="103" t="s">
        <v>170</v>
      </c>
      <c r="F445" s="99">
        <v>0</v>
      </c>
      <c r="G445" s="99">
        <v>520000</v>
      </c>
      <c r="H445" s="99">
        <f t="shared" si="33"/>
        <v>520000</v>
      </c>
      <c r="I445" s="100">
        <f t="shared" si="34"/>
        <v>100</v>
      </c>
    </row>
    <row r="446" spans="1:9" x14ac:dyDescent="0.25">
      <c r="A446" s="93">
        <v>2</v>
      </c>
      <c r="B446" s="93">
        <v>2</v>
      </c>
      <c r="C446" s="93">
        <v>21</v>
      </c>
      <c r="D446" s="93">
        <v>3</v>
      </c>
      <c r="E446" s="101" t="s">
        <v>13</v>
      </c>
      <c r="F446" s="99"/>
      <c r="G446" s="99"/>
      <c r="H446" s="99"/>
      <c r="I446" s="100"/>
    </row>
    <row r="447" spans="1:9" x14ac:dyDescent="0.25">
      <c r="A447" s="93"/>
      <c r="B447" s="93"/>
      <c r="C447" s="93"/>
      <c r="D447" s="93"/>
      <c r="E447" s="103" t="s">
        <v>171</v>
      </c>
      <c r="F447" s="99">
        <v>0</v>
      </c>
      <c r="G447" s="99">
        <v>3267000</v>
      </c>
      <c r="H447" s="99">
        <f t="shared" si="33"/>
        <v>3267000</v>
      </c>
      <c r="I447" s="100">
        <f t="shared" si="34"/>
        <v>100</v>
      </c>
    </row>
    <row r="448" spans="1:9" x14ac:dyDescent="0.25">
      <c r="A448" s="93"/>
      <c r="B448" s="93"/>
      <c r="C448" s="93"/>
      <c r="D448" s="93"/>
      <c r="E448" s="103" t="s">
        <v>172</v>
      </c>
      <c r="F448" s="99">
        <v>0</v>
      </c>
      <c r="G448" s="99">
        <f>2565000+3420000</f>
        <v>5985000</v>
      </c>
      <c r="H448" s="99">
        <f t="shared" si="33"/>
        <v>5985000</v>
      </c>
      <c r="I448" s="100">
        <f t="shared" si="34"/>
        <v>100</v>
      </c>
    </row>
    <row r="449" spans="1:9" x14ac:dyDescent="0.25">
      <c r="A449" s="93"/>
      <c r="B449" s="93"/>
      <c r="C449" s="93"/>
      <c r="D449" s="93"/>
      <c r="E449" s="103" t="s">
        <v>288</v>
      </c>
      <c r="F449" s="99">
        <v>0</v>
      </c>
      <c r="G449" s="99">
        <v>5168000</v>
      </c>
      <c r="H449" s="99">
        <f t="shared" si="33"/>
        <v>5168000</v>
      </c>
      <c r="I449" s="100">
        <f t="shared" si="34"/>
        <v>100</v>
      </c>
    </row>
    <row r="450" spans="1:9" x14ac:dyDescent="0.25">
      <c r="A450" s="93"/>
      <c r="B450" s="93"/>
      <c r="C450" s="93"/>
      <c r="D450" s="93"/>
      <c r="E450" s="103" t="s">
        <v>173</v>
      </c>
      <c r="F450" s="99">
        <v>0</v>
      </c>
      <c r="G450" s="99">
        <v>936000</v>
      </c>
      <c r="H450" s="99">
        <f t="shared" si="33"/>
        <v>936000</v>
      </c>
      <c r="I450" s="100">
        <f t="shared" si="34"/>
        <v>100</v>
      </c>
    </row>
    <row r="451" spans="1:9" x14ac:dyDescent="0.25">
      <c r="A451" s="93"/>
      <c r="B451" s="93"/>
      <c r="C451" s="93"/>
      <c r="D451" s="93"/>
      <c r="E451" s="103" t="s">
        <v>298</v>
      </c>
      <c r="F451" s="99">
        <v>0</v>
      </c>
      <c r="G451" s="99">
        <v>3420000</v>
      </c>
      <c r="H451" s="99">
        <f t="shared" si="33"/>
        <v>3420000</v>
      </c>
      <c r="I451" s="100">
        <f t="shared" si="34"/>
        <v>100</v>
      </c>
    </row>
    <row r="452" spans="1:9" x14ac:dyDescent="0.25">
      <c r="A452" s="93"/>
      <c r="B452" s="93"/>
      <c r="C452" s="93"/>
      <c r="D452" s="93"/>
      <c r="E452" s="103"/>
      <c r="F452" s="99"/>
      <c r="G452" s="99"/>
      <c r="H452" s="99"/>
      <c r="I452" s="100"/>
    </row>
    <row r="453" spans="1:9" ht="30" x14ac:dyDescent="0.25">
      <c r="A453" s="96">
        <v>2</v>
      </c>
      <c r="B453" s="96">
        <v>3</v>
      </c>
      <c r="C453" s="96"/>
      <c r="D453" s="96"/>
      <c r="E453" s="104" t="s">
        <v>317</v>
      </c>
      <c r="F453" s="98">
        <f>[1]MASTER!B67</f>
        <v>3609000</v>
      </c>
      <c r="G453" s="98">
        <f>SUM(G454+G460)</f>
        <v>3609000</v>
      </c>
      <c r="H453" s="99">
        <f t="shared" si="23"/>
        <v>0</v>
      </c>
      <c r="I453" s="100">
        <f t="shared" si="24"/>
        <v>0</v>
      </c>
    </row>
    <row r="454" spans="1:9" x14ac:dyDescent="0.25">
      <c r="A454" s="93">
        <v>2</v>
      </c>
      <c r="B454" s="93">
        <v>3</v>
      </c>
      <c r="C454" s="93">
        <v>2</v>
      </c>
      <c r="D454" s="93"/>
      <c r="E454" s="101" t="str">
        <f>[1]MASTER!A68</f>
        <v>Pembinaan PPKBD</v>
      </c>
      <c r="F454" s="99">
        <f>[1]MASTER!B68</f>
        <v>850000</v>
      </c>
      <c r="G454" s="99">
        <f>SUM(G456:G458)</f>
        <v>850000</v>
      </c>
      <c r="H454" s="99">
        <f t="shared" si="23"/>
        <v>0</v>
      </c>
      <c r="I454" s="100">
        <f t="shared" si="24"/>
        <v>0</v>
      </c>
    </row>
    <row r="455" spans="1:9" x14ac:dyDescent="0.25">
      <c r="A455" s="93">
        <v>2</v>
      </c>
      <c r="B455" s="93">
        <v>3</v>
      </c>
      <c r="C455" s="93">
        <v>2</v>
      </c>
      <c r="D455" s="93">
        <v>2</v>
      </c>
      <c r="E455" s="101" t="s">
        <v>178</v>
      </c>
      <c r="F455" s="99"/>
      <c r="G455" s="99"/>
      <c r="H455" s="99"/>
      <c r="I455" s="100"/>
    </row>
    <row r="456" spans="1:9" x14ac:dyDescent="0.25">
      <c r="A456" s="93"/>
      <c r="B456" s="93"/>
      <c r="C456" s="93"/>
      <c r="D456" s="93"/>
      <c r="E456" s="103" t="s">
        <v>179</v>
      </c>
      <c r="F456" s="99">
        <v>600000</v>
      </c>
      <c r="G456" s="99">
        <f>F456</f>
        <v>600000</v>
      </c>
      <c r="H456" s="99">
        <f t="shared" si="23"/>
        <v>0</v>
      </c>
      <c r="I456" s="100">
        <f t="shared" si="24"/>
        <v>0</v>
      </c>
    </row>
    <row r="457" spans="1:9" x14ac:dyDescent="0.25">
      <c r="A457" s="93"/>
      <c r="B457" s="93"/>
      <c r="C457" s="93"/>
      <c r="D457" s="93"/>
      <c r="E457" s="103" t="s">
        <v>150</v>
      </c>
      <c r="F457" s="99">
        <v>210000</v>
      </c>
      <c r="G457" s="99">
        <f>F457</f>
        <v>210000</v>
      </c>
      <c r="H457" s="99">
        <f t="shared" si="23"/>
        <v>0</v>
      </c>
      <c r="I457" s="100">
        <f t="shared" si="24"/>
        <v>0</v>
      </c>
    </row>
    <row r="458" spans="1:9" x14ac:dyDescent="0.25">
      <c r="A458" s="93"/>
      <c r="B458" s="93"/>
      <c r="C458" s="93"/>
      <c r="D458" s="93"/>
      <c r="E458" s="103" t="s">
        <v>157</v>
      </c>
      <c r="F458" s="99">
        <v>40000</v>
      </c>
      <c r="G458" s="99">
        <f>F458</f>
        <v>40000</v>
      </c>
      <c r="H458" s="99">
        <f t="shared" si="23"/>
        <v>0</v>
      </c>
      <c r="I458" s="100">
        <f t="shared" si="24"/>
        <v>0</v>
      </c>
    </row>
    <row r="459" spans="1:9" x14ac:dyDescent="0.25">
      <c r="A459" s="93"/>
      <c r="B459" s="93"/>
      <c r="C459" s="93"/>
      <c r="D459" s="93"/>
      <c r="E459" s="101" t="s">
        <v>294</v>
      </c>
      <c r="F459" s="99"/>
      <c r="G459" s="99"/>
      <c r="H459" s="99"/>
      <c r="I459" s="100"/>
    </row>
    <row r="460" spans="1:9" x14ac:dyDescent="0.25">
      <c r="A460" s="93">
        <v>2</v>
      </c>
      <c r="B460" s="93">
        <v>3</v>
      </c>
      <c r="C460" s="93">
        <v>3</v>
      </c>
      <c r="D460" s="93"/>
      <c r="E460" s="103" t="str">
        <f>[1]MASTER!A69</f>
        <v>Pembinaan LPMD</v>
      </c>
      <c r="F460" s="99">
        <f>[1]MASTER!B69</f>
        <v>2759000</v>
      </c>
      <c r="G460" s="99">
        <f>SUM(G462:G464)</f>
        <v>2759000</v>
      </c>
      <c r="H460" s="99">
        <f t="shared" si="23"/>
        <v>0</v>
      </c>
      <c r="I460" s="100">
        <f t="shared" si="24"/>
        <v>0</v>
      </c>
    </row>
    <row r="461" spans="1:9" x14ac:dyDescent="0.25">
      <c r="A461" s="93">
        <v>2</v>
      </c>
      <c r="B461" s="93">
        <v>3</v>
      </c>
      <c r="C461" s="93">
        <v>3</v>
      </c>
      <c r="D461" s="93">
        <v>2</v>
      </c>
      <c r="E461" s="103" t="s">
        <v>12</v>
      </c>
      <c r="F461" s="99"/>
      <c r="G461" s="99"/>
      <c r="H461" s="99"/>
      <c r="I461" s="100"/>
    </row>
    <row r="462" spans="1:9" x14ac:dyDescent="0.25">
      <c r="A462" s="93"/>
      <c r="B462" s="93"/>
      <c r="C462" s="93"/>
      <c r="D462" s="93"/>
      <c r="E462" s="103" t="s">
        <v>318</v>
      </c>
      <c r="F462" s="99">
        <v>2650000</v>
      </c>
      <c r="G462" s="99">
        <f>F462</f>
        <v>2650000</v>
      </c>
      <c r="H462" s="99">
        <f t="shared" si="23"/>
        <v>0</v>
      </c>
      <c r="I462" s="100">
        <f t="shared" si="24"/>
        <v>0</v>
      </c>
    </row>
    <row r="463" spans="1:9" x14ac:dyDescent="0.25">
      <c r="A463" s="93"/>
      <c r="B463" s="93"/>
      <c r="C463" s="93"/>
      <c r="D463" s="93"/>
      <c r="E463" s="103" t="s">
        <v>158</v>
      </c>
      <c r="F463" s="99">
        <v>50000</v>
      </c>
      <c r="G463" s="99">
        <f>F463</f>
        <v>50000</v>
      </c>
      <c r="H463" s="99">
        <f t="shared" si="23"/>
        <v>0</v>
      </c>
      <c r="I463" s="100">
        <f t="shared" si="24"/>
        <v>0</v>
      </c>
    </row>
    <row r="464" spans="1:9" x14ac:dyDescent="0.25">
      <c r="A464" s="93"/>
      <c r="B464" s="93"/>
      <c r="C464" s="93"/>
      <c r="D464" s="93"/>
      <c r="E464" s="103" t="s">
        <v>157</v>
      </c>
      <c r="F464" s="99">
        <v>59000</v>
      </c>
      <c r="G464" s="99">
        <f>F464</f>
        <v>59000</v>
      </c>
      <c r="H464" s="99">
        <f t="shared" si="23"/>
        <v>0</v>
      </c>
      <c r="I464" s="100">
        <f t="shared" si="24"/>
        <v>0</v>
      </c>
    </row>
    <row r="465" spans="1:9" x14ac:dyDescent="0.25">
      <c r="A465" s="93"/>
      <c r="B465" s="93"/>
      <c r="C465" s="93"/>
      <c r="D465" s="93"/>
      <c r="E465" s="103"/>
      <c r="F465" s="99"/>
      <c r="G465" s="99"/>
      <c r="H465" s="99"/>
      <c r="I465" s="100"/>
    </row>
    <row r="466" spans="1:9" ht="30" x14ac:dyDescent="0.25">
      <c r="A466" s="96">
        <v>2</v>
      </c>
      <c r="B466" s="96">
        <v>4</v>
      </c>
      <c r="C466" s="93"/>
      <c r="D466" s="93"/>
      <c r="E466" s="104" t="s">
        <v>319</v>
      </c>
      <c r="F466" s="98">
        <f>[1]MASTER!B71</f>
        <v>152500000</v>
      </c>
      <c r="G466" s="98">
        <f>SUM(G467+G477+G484+G495+G504+G515+G526+G539+G548+G556+G552+G562)</f>
        <v>153710000</v>
      </c>
      <c r="H466" s="99">
        <f t="shared" si="23"/>
        <v>1210000</v>
      </c>
      <c r="I466" s="100">
        <f t="shared" si="24"/>
        <v>0.78719666905211116</v>
      </c>
    </row>
    <row r="467" spans="1:9" ht="30" x14ac:dyDescent="0.25">
      <c r="A467" s="93">
        <v>2</v>
      </c>
      <c r="B467" s="93">
        <v>4</v>
      </c>
      <c r="C467" s="93">
        <v>1</v>
      </c>
      <c r="D467" s="93"/>
      <c r="E467" s="108" t="str">
        <f>[1]MASTER!A72</f>
        <v>Peningkatan Kapasitas POSYANDU</v>
      </c>
      <c r="F467" s="123">
        <f>[1]MASTER!B72</f>
        <v>30000000</v>
      </c>
      <c r="G467" s="123">
        <f>F467</f>
        <v>30000000</v>
      </c>
      <c r="H467" s="99">
        <f t="shared" si="23"/>
        <v>0</v>
      </c>
      <c r="I467" s="100">
        <f t="shared" si="24"/>
        <v>0</v>
      </c>
    </row>
    <row r="468" spans="1:9" x14ac:dyDescent="0.25">
      <c r="A468" s="93">
        <v>2</v>
      </c>
      <c r="B468" s="93">
        <v>4</v>
      </c>
      <c r="C468" s="93">
        <v>1</v>
      </c>
      <c r="D468" s="93">
        <v>2</v>
      </c>
      <c r="E468" s="103" t="s">
        <v>12</v>
      </c>
      <c r="F468" s="99"/>
      <c r="G468" s="99"/>
      <c r="H468" s="99"/>
      <c r="I468" s="100"/>
    </row>
    <row r="469" spans="1:9" x14ac:dyDescent="0.25">
      <c r="A469" s="93"/>
      <c r="B469" s="93"/>
      <c r="C469" s="93"/>
      <c r="D469" s="93"/>
      <c r="E469" s="103" t="s">
        <v>320</v>
      </c>
      <c r="F469" s="99">
        <v>15000000</v>
      </c>
      <c r="G469" s="99">
        <f t="shared" ref="G469:G474" si="35">F469</f>
        <v>15000000</v>
      </c>
      <c r="H469" s="99">
        <f t="shared" si="23"/>
        <v>0</v>
      </c>
      <c r="I469" s="100">
        <f t="shared" si="24"/>
        <v>0</v>
      </c>
    </row>
    <row r="470" spans="1:9" x14ac:dyDescent="0.25">
      <c r="A470" s="93"/>
      <c r="B470" s="93"/>
      <c r="C470" s="93"/>
      <c r="D470" s="93"/>
      <c r="E470" s="103" t="s">
        <v>321</v>
      </c>
      <c r="F470" s="99">
        <v>13500000</v>
      </c>
      <c r="G470" s="99">
        <f t="shared" si="35"/>
        <v>13500000</v>
      </c>
      <c r="H470" s="99">
        <f t="shared" si="23"/>
        <v>0</v>
      </c>
      <c r="I470" s="100">
        <f t="shared" si="24"/>
        <v>0</v>
      </c>
    </row>
    <row r="471" spans="1:9" x14ac:dyDescent="0.25">
      <c r="A471" s="93"/>
      <c r="B471" s="93"/>
      <c r="C471" s="93"/>
      <c r="D471" s="93"/>
      <c r="E471" s="103" t="s">
        <v>322</v>
      </c>
      <c r="F471" s="99">
        <v>900000</v>
      </c>
      <c r="G471" s="99">
        <f t="shared" si="35"/>
        <v>900000</v>
      </c>
      <c r="H471" s="99">
        <f t="shared" si="23"/>
        <v>0</v>
      </c>
      <c r="I471" s="100">
        <f t="shared" si="24"/>
        <v>0</v>
      </c>
    </row>
    <row r="472" spans="1:9" x14ac:dyDescent="0.25">
      <c r="A472" s="93"/>
      <c r="B472" s="93"/>
      <c r="C472" s="93"/>
      <c r="D472" s="93"/>
      <c r="E472" s="103" t="s">
        <v>150</v>
      </c>
      <c r="F472" s="99">
        <v>300000</v>
      </c>
      <c r="G472" s="99">
        <f t="shared" si="35"/>
        <v>300000</v>
      </c>
      <c r="H472" s="99">
        <f t="shared" si="23"/>
        <v>0</v>
      </c>
      <c r="I472" s="100">
        <f t="shared" si="24"/>
        <v>0</v>
      </c>
    </row>
    <row r="473" spans="1:9" x14ac:dyDescent="0.25">
      <c r="A473" s="93"/>
      <c r="B473" s="93"/>
      <c r="C473" s="93"/>
      <c r="D473" s="93"/>
      <c r="E473" s="103" t="s">
        <v>157</v>
      </c>
      <c r="F473" s="99">
        <v>300000</v>
      </c>
      <c r="G473" s="99">
        <f t="shared" si="35"/>
        <v>300000</v>
      </c>
      <c r="H473" s="99">
        <f t="shared" si="23"/>
        <v>0</v>
      </c>
      <c r="I473" s="100">
        <f t="shared" si="24"/>
        <v>0</v>
      </c>
    </row>
    <row r="474" spans="1:9" x14ac:dyDescent="0.25">
      <c r="A474" s="93"/>
      <c r="B474" s="93"/>
      <c r="C474" s="93"/>
      <c r="D474" s="93"/>
      <c r="E474" s="103" t="s">
        <v>323</v>
      </c>
      <c r="F474" s="99">
        <v>6000000</v>
      </c>
      <c r="G474" s="99">
        <f t="shared" si="35"/>
        <v>6000000</v>
      </c>
      <c r="H474" s="99">
        <f t="shared" ref="H474:H537" si="36">G474-F474</f>
        <v>0</v>
      </c>
      <c r="I474" s="100">
        <f t="shared" ref="I474:I537" si="37">H474/G474*100%*100</f>
        <v>0</v>
      </c>
    </row>
    <row r="475" spans="1:9" x14ac:dyDescent="0.25">
      <c r="A475" s="93">
        <v>2</v>
      </c>
      <c r="B475" s="93">
        <v>4</v>
      </c>
      <c r="C475" s="93">
        <v>1</v>
      </c>
      <c r="D475" s="93">
        <v>3</v>
      </c>
      <c r="E475" s="103" t="s">
        <v>13</v>
      </c>
      <c r="F475" s="99"/>
      <c r="G475" s="99"/>
      <c r="H475" s="99"/>
      <c r="I475" s="100"/>
    </row>
    <row r="476" spans="1:9" x14ac:dyDescent="0.25">
      <c r="A476" s="93"/>
      <c r="B476" s="93"/>
      <c r="C476" s="93"/>
      <c r="D476" s="93"/>
      <c r="E476" s="103"/>
      <c r="F476" s="99"/>
      <c r="G476" s="99"/>
      <c r="H476" s="99"/>
      <c r="I476" s="100"/>
    </row>
    <row r="477" spans="1:9" ht="30" x14ac:dyDescent="0.25">
      <c r="A477" s="93">
        <v>2</v>
      </c>
      <c r="B477" s="93">
        <v>4</v>
      </c>
      <c r="C477" s="93">
        <v>2</v>
      </c>
      <c r="D477" s="93"/>
      <c r="E477" s="108" t="str">
        <f>[1]MASTER!A73</f>
        <v>Peningkatan Kapasitas GAPOKTAN</v>
      </c>
      <c r="F477" s="99">
        <f>[1]MASTER!B73</f>
        <v>5000000</v>
      </c>
      <c r="G477" s="99">
        <f>F477</f>
        <v>5000000</v>
      </c>
      <c r="H477" s="99">
        <f t="shared" si="36"/>
        <v>0</v>
      </c>
      <c r="I477" s="100">
        <f t="shared" si="37"/>
        <v>0</v>
      </c>
    </row>
    <row r="478" spans="1:9" x14ac:dyDescent="0.25">
      <c r="A478" s="93">
        <v>2</v>
      </c>
      <c r="B478" s="93">
        <v>4</v>
      </c>
      <c r="C478" s="93">
        <v>2</v>
      </c>
      <c r="D478" s="93">
        <v>2</v>
      </c>
      <c r="E478" s="103" t="s">
        <v>12</v>
      </c>
      <c r="F478" s="99"/>
      <c r="G478" s="99"/>
      <c r="H478" s="99"/>
      <c r="I478" s="100"/>
    </row>
    <row r="479" spans="1:9" x14ac:dyDescent="0.25">
      <c r="A479" s="93"/>
      <c r="B479" s="93"/>
      <c r="C479" s="93"/>
      <c r="D479" s="93"/>
      <c r="E479" s="103" t="s">
        <v>179</v>
      </c>
      <c r="F479" s="99">
        <v>4000000</v>
      </c>
      <c r="G479" s="99">
        <f>F479</f>
        <v>4000000</v>
      </c>
      <c r="H479" s="99">
        <f t="shared" si="36"/>
        <v>0</v>
      </c>
      <c r="I479" s="100">
        <f t="shared" si="37"/>
        <v>0</v>
      </c>
    </row>
    <row r="480" spans="1:9" x14ac:dyDescent="0.25">
      <c r="A480" s="93"/>
      <c r="B480" s="93"/>
      <c r="C480" s="93"/>
      <c r="D480" s="93"/>
      <c r="E480" s="103" t="s">
        <v>151</v>
      </c>
      <c r="F480" s="99">
        <v>500000</v>
      </c>
      <c r="G480" s="99">
        <f>F480</f>
        <v>500000</v>
      </c>
      <c r="H480" s="99">
        <f t="shared" si="36"/>
        <v>0</v>
      </c>
      <c r="I480" s="100">
        <f t="shared" si="37"/>
        <v>0</v>
      </c>
    </row>
    <row r="481" spans="1:10" x14ac:dyDescent="0.25">
      <c r="A481" s="93"/>
      <c r="B481" s="93"/>
      <c r="C481" s="93"/>
      <c r="D481" s="93"/>
      <c r="E481" s="103" t="s">
        <v>150</v>
      </c>
      <c r="F481" s="99">
        <v>400000</v>
      </c>
      <c r="G481" s="99">
        <f>F481</f>
        <v>400000</v>
      </c>
      <c r="H481" s="99">
        <f t="shared" si="36"/>
        <v>0</v>
      </c>
      <c r="I481" s="100">
        <f t="shared" si="37"/>
        <v>0</v>
      </c>
    </row>
    <row r="482" spans="1:10" x14ac:dyDescent="0.25">
      <c r="A482" s="93"/>
      <c r="B482" s="93"/>
      <c r="C482" s="93"/>
      <c r="D482" s="93"/>
      <c r="E482" s="103" t="s">
        <v>157</v>
      </c>
      <c r="F482" s="99">
        <v>100000</v>
      </c>
      <c r="G482" s="99">
        <f>F482</f>
        <v>100000</v>
      </c>
      <c r="H482" s="99">
        <f t="shared" si="36"/>
        <v>0</v>
      </c>
      <c r="I482" s="100">
        <f t="shared" si="37"/>
        <v>0</v>
      </c>
    </row>
    <row r="483" spans="1:10" x14ac:dyDescent="0.25">
      <c r="A483" s="93"/>
      <c r="B483" s="93"/>
      <c r="C483" s="93"/>
      <c r="D483" s="93"/>
      <c r="E483" s="103"/>
      <c r="F483" s="99"/>
      <c r="G483" s="99"/>
      <c r="H483" s="99"/>
      <c r="I483" s="100"/>
    </row>
    <row r="484" spans="1:10" ht="30" x14ac:dyDescent="0.25">
      <c r="A484" s="93">
        <v>2</v>
      </c>
      <c r="B484" s="93">
        <v>4</v>
      </c>
      <c r="C484" s="93">
        <v>3</v>
      </c>
      <c r="D484" s="93"/>
      <c r="E484" s="106" t="str">
        <f>[1]MASTER!A74</f>
        <v>Study Banding Perangkat dan Lembaga Desa</v>
      </c>
      <c r="F484" s="99">
        <f>[1]MASTER!B74</f>
        <v>21500000</v>
      </c>
      <c r="G484" s="99">
        <f>SUM(G486:G493)</f>
        <v>21500000</v>
      </c>
      <c r="H484" s="99">
        <f t="shared" si="36"/>
        <v>0</v>
      </c>
      <c r="I484" s="100">
        <f t="shared" si="37"/>
        <v>0</v>
      </c>
    </row>
    <row r="485" spans="1:10" x14ac:dyDescent="0.25">
      <c r="A485" s="93">
        <v>2</v>
      </c>
      <c r="B485" s="93">
        <v>4</v>
      </c>
      <c r="C485" s="93">
        <v>3</v>
      </c>
      <c r="D485" s="93">
        <v>2</v>
      </c>
      <c r="E485" s="101" t="s">
        <v>12</v>
      </c>
      <c r="F485" s="125"/>
      <c r="G485" s="125"/>
      <c r="H485" s="99"/>
      <c r="I485" s="100"/>
    </row>
    <row r="486" spans="1:10" x14ac:dyDescent="0.25">
      <c r="A486" s="93"/>
      <c r="B486" s="93"/>
      <c r="C486" s="93"/>
      <c r="D486" s="93"/>
      <c r="E486" s="103" t="s">
        <v>324</v>
      </c>
      <c r="F486" s="99">
        <v>1000000</v>
      </c>
      <c r="G486" s="99">
        <v>1500000</v>
      </c>
      <c r="H486" s="99">
        <f t="shared" si="36"/>
        <v>500000</v>
      </c>
      <c r="I486" s="100">
        <f t="shared" si="37"/>
        <v>33.333333333333329</v>
      </c>
    </row>
    <row r="487" spans="1:10" x14ac:dyDescent="0.25">
      <c r="A487" s="93"/>
      <c r="B487" s="93"/>
      <c r="C487" s="93"/>
      <c r="D487" s="93"/>
      <c r="E487" s="103" t="s">
        <v>325</v>
      </c>
      <c r="F487" s="99">
        <v>3000000</v>
      </c>
      <c r="G487" s="99">
        <f>F487</f>
        <v>3000000</v>
      </c>
      <c r="H487" s="99">
        <f t="shared" si="36"/>
        <v>0</v>
      </c>
      <c r="I487" s="100">
        <f t="shared" si="37"/>
        <v>0</v>
      </c>
    </row>
    <row r="488" spans="1:10" x14ac:dyDescent="0.25">
      <c r="A488" s="93"/>
      <c r="B488" s="93"/>
      <c r="C488" s="93"/>
      <c r="D488" s="93"/>
      <c r="E488" s="103" t="s">
        <v>326</v>
      </c>
      <c r="F488" s="99">
        <v>3450000</v>
      </c>
      <c r="G488" s="99">
        <f>F488</f>
        <v>3450000</v>
      </c>
      <c r="H488" s="99">
        <f t="shared" si="36"/>
        <v>0</v>
      </c>
      <c r="I488" s="100">
        <f t="shared" si="37"/>
        <v>0</v>
      </c>
      <c r="J488" s="105"/>
    </row>
    <row r="489" spans="1:10" x14ac:dyDescent="0.25">
      <c r="A489" s="93"/>
      <c r="B489" s="93"/>
      <c r="C489" s="93"/>
      <c r="D489" s="93"/>
      <c r="E489" s="103" t="s">
        <v>327</v>
      </c>
      <c r="F489" s="99">
        <v>5000000</v>
      </c>
      <c r="G489" s="99">
        <v>4000000</v>
      </c>
      <c r="H489" s="99">
        <f t="shared" si="36"/>
        <v>-1000000</v>
      </c>
      <c r="I489" s="100">
        <f t="shared" si="37"/>
        <v>-25</v>
      </c>
      <c r="J489" s="105"/>
    </row>
    <row r="490" spans="1:10" x14ac:dyDescent="0.25">
      <c r="A490" s="93"/>
      <c r="B490" s="93"/>
      <c r="C490" s="93"/>
      <c r="D490" s="93"/>
      <c r="E490" s="103" t="s">
        <v>328</v>
      </c>
      <c r="F490" s="99">
        <v>1050000</v>
      </c>
      <c r="G490" s="99">
        <v>1050000</v>
      </c>
      <c r="H490" s="99">
        <f t="shared" si="36"/>
        <v>0</v>
      </c>
      <c r="I490" s="100">
        <f t="shared" si="37"/>
        <v>0</v>
      </c>
    </row>
    <row r="491" spans="1:10" x14ac:dyDescent="0.25">
      <c r="A491" s="93"/>
      <c r="B491" s="93"/>
      <c r="C491" s="93"/>
      <c r="D491" s="93"/>
      <c r="E491" s="103" t="s">
        <v>329</v>
      </c>
      <c r="F491" s="99">
        <v>4000000</v>
      </c>
      <c r="G491" s="99">
        <v>3500000</v>
      </c>
      <c r="H491" s="99">
        <f t="shared" si="36"/>
        <v>-500000</v>
      </c>
      <c r="I491" s="100">
        <f t="shared" si="37"/>
        <v>-14.285714285714285</v>
      </c>
    </row>
    <row r="492" spans="1:10" x14ac:dyDescent="0.25">
      <c r="A492" s="93">
        <v>2</v>
      </c>
      <c r="B492" s="93">
        <v>4</v>
      </c>
      <c r="C492" s="93">
        <v>3</v>
      </c>
      <c r="D492" s="93">
        <v>3</v>
      </c>
      <c r="E492" s="101" t="s">
        <v>13</v>
      </c>
      <c r="F492" s="99"/>
      <c r="G492" s="99"/>
      <c r="H492" s="99"/>
      <c r="I492" s="100"/>
    </row>
    <row r="493" spans="1:10" x14ac:dyDescent="0.25">
      <c r="A493" s="93"/>
      <c r="B493" s="93"/>
      <c r="C493" s="93"/>
      <c r="D493" s="93"/>
      <c r="E493" s="103" t="s">
        <v>220</v>
      </c>
      <c r="F493" s="99">
        <v>4000000</v>
      </c>
      <c r="G493" s="99">
        <v>5000000</v>
      </c>
      <c r="H493" s="99">
        <f t="shared" si="36"/>
        <v>1000000</v>
      </c>
      <c r="I493" s="100">
        <f t="shared" si="37"/>
        <v>20</v>
      </c>
    </row>
    <row r="494" spans="1:10" x14ac:dyDescent="0.25">
      <c r="A494" s="93"/>
      <c r="B494" s="93"/>
      <c r="C494" s="93"/>
      <c r="D494" s="93"/>
      <c r="E494" s="103"/>
      <c r="F494" s="99"/>
      <c r="G494" s="99"/>
      <c r="H494" s="99"/>
      <c r="I494" s="100"/>
    </row>
    <row r="495" spans="1:10" ht="30" x14ac:dyDescent="0.25">
      <c r="A495" s="93">
        <v>2</v>
      </c>
      <c r="B495" s="93">
        <v>4</v>
      </c>
      <c r="C495" s="93">
        <v>4</v>
      </c>
      <c r="D495" s="93"/>
      <c r="E495" s="108" t="str">
        <f>[1]MASTER!A75</f>
        <v>Peringatan Hari Besar Nasional dan Agama</v>
      </c>
      <c r="F495" s="99">
        <f>[1]MASTER!B75</f>
        <v>20000000</v>
      </c>
      <c r="G495" s="99">
        <f>F495</f>
        <v>20000000</v>
      </c>
      <c r="H495" s="99">
        <f t="shared" si="36"/>
        <v>0</v>
      </c>
      <c r="I495" s="100">
        <f t="shared" si="37"/>
        <v>0</v>
      </c>
    </row>
    <row r="496" spans="1:10" x14ac:dyDescent="0.25">
      <c r="A496" s="93">
        <v>2</v>
      </c>
      <c r="B496" s="93">
        <v>4</v>
      </c>
      <c r="C496" s="93">
        <v>4</v>
      </c>
      <c r="D496" s="93">
        <v>2</v>
      </c>
      <c r="E496" s="101" t="s">
        <v>12</v>
      </c>
      <c r="F496" s="114"/>
      <c r="G496" s="114"/>
      <c r="H496" s="99"/>
      <c r="I496" s="100"/>
    </row>
    <row r="497" spans="1:9" x14ac:dyDescent="0.25">
      <c r="A497" s="93"/>
      <c r="B497" s="93"/>
      <c r="C497" s="93"/>
      <c r="D497" s="93"/>
      <c r="E497" s="103" t="s">
        <v>330</v>
      </c>
      <c r="F497" s="99">
        <v>2000000</v>
      </c>
      <c r="G497" s="99">
        <f t="shared" ref="G497:G502" si="38">F497</f>
        <v>2000000</v>
      </c>
      <c r="H497" s="99">
        <f t="shared" si="36"/>
        <v>0</v>
      </c>
      <c r="I497" s="100">
        <f t="shared" si="37"/>
        <v>0</v>
      </c>
    </row>
    <row r="498" spans="1:9" x14ac:dyDescent="0.25">
      <c r="A498" s="93"/>
      <c r="B498" s="93"/>
      <c r="C498" s="93"/>
      <c r="D498" s="93"/>
      <c r="E498" s="103" t="s">
        <v>151</v>
      </c>
      <c r="F498" s="99">
        <v>3000000</v>
      </c>
      <c r="G498" s="99">
        <f t="shared" si="38"/>
        <v>3000000</v>
      </c>
      <c r="H498" s="99">
        <f t="shared" si="36"/>
        <v>0</v>
      </c>
      <c r="I498" s="100">
        <f t="shared" si="37"/>
        <v>0</v>
      </c>
    </row>
    <row r="499" spans="1:9" ht="30" x14ac:dyDescent="0.25">
      <c r="A499" s="93"/>
      <c r="B499" s="93"/>
      <c r="C499" s="93"/>
      <c r="D499" s="93"/>
      <c r="E499" s="108" t="s">
        <v>331</v>
      </c>
      <c r="F499" s="99">
        <v>2500000</v>
      </c>
      <c r="G499" s="99">
        <f t="shared" si="38"/>
        <v>2500000</v>
      </c>
      <c r="H499" s="99">
        <f t="shared" si="36"/>
        <v>0</v>
      </c>
      <c r="I499" s="100">
        <f t="shared" si="37"/>
        <v>0</v>
      </c>
    </row>
    <row r="500" spans="1:9" ht="30" x14ac:dyDescent="0.25">
      <c r="A500" s="93"/>
      <c r="B500" s="93"/>
      <c r="C500" s="93"/>
      <c r="D500" s="93"/>
      <c r="E500" s="108" t="s">
        <v>332</v>
      </c>
      <c r="F500" s="99">
        <v>10000000</v>
      </c>
      <c r="G500" s="99">
        <f t="shared" si="38"/>
        <v>10000000</v>
      </c>
      <c r="H500" s="99">
        <f t="shared" si="36"/>
        <v>0</v>
      </c>
      <c r="I500" s="100">
        <f t="shared" si="37"/>
        <v>0</v>
      </c>
    </row>
    <row r="501" spans="1:9" x14ac:dyDescent="0.25">
      <c r="A501" s="93"/>
      <c r="B501" s="93"/>
      <c r="C501" s="93"/>
      <c r="D501" s="93"/>
      <c r="E501" s="103" t="s">
        <v>333</v>
      </c>
      <c r="F501" s="99">
        <v>2000000</v>
      </c>
      <c r="G501" s="99">
        <f t="shared" si="38"/>
        <v>2000000</v>
      </c>
      <c r="H501" s="99">
        <f t="shared" si="36"/>
        <v>0</v>
      </c>
      <c r="I501" s="100">
        <f t="shared" si="37"/>
        <v>0</v>
      </c>
    </row>
    <row r="502" spans="1:9" x14ac:dyDescent="0.25">
      <c r="A502" s="93"/>
      <c r="B502" s="93"/>
      <c r="C502" s="93"/>
      <c r="D502" s="93"/>
      <c r="E502" s="103" t="s">
        <v>334</v>
      </c>
      <c r="F502" s="99">
        <v>500000</v>
      </c>
      <c r="G502" s="99">
        <f t="shared" si="38"/>
        <v>500000</v>
      </c>
      <c r="H502" s="99">
        <f t="shared" si="36"/>
        <v>0</v>
      </c>
      <c r="I502" s="100">
        <f t="shared" si="37"/>
        <v>0</v>
      </c>
    </row>
    <row r="503" spans="1:9" x14ac:dyDescent="0.25">
      <c r="A503" s="93"/>
      <c r="B503" s="93"/>
      <c r="C503" s="93"/>
      <c r="D503" s="93"/>
      <c r="E503" s="103"/>
      <c r="F503" s="99"/>
      <c r="G503" s="99"/>
      <c r="H503" s="99"/>
      <c r="I503" s="100"/>
    </row>
    <row r="504" spans="1:9" ht="30" x14ac:dyDescent="0.25">
      <c r="A504" s="93">
        <v>2</v>
      </c>
      <c r="B504" s="93">
        <v>4</v>
      </c>
      <c r="C504" s="93">
        <v>5</v>
      </c>
      <c r="D504" s="93"/>
      <c r="E504" s="108" t="str">
        <f>[1]MASTER!A76</f>
        <v>Peningkatan Kapasitas Karang Taruna</v>
      </c>
      <c r="F504" s="99">
        <f>[1]MASTER!B76</f>
        <v>16000000</v>
      </c>
      <c r="G504" s="99">
        <f>F504</f>
        <v>16000000</v>
      </c>
      <c r="H504" s="99">
        <f t="shared" si="36"/>
        <v>0</v>
      </c>
      <c r="I504" s="100">
        <f t="shared" si="37"/>
        <v>0</v>
      </c>
    </row>
    <row r="505" spans="1:9" x14ac:dyDescent="0.25">
      <c r="A505" s="93">
        <v>2</v>
      </c>
      <c r="B505" s="93">
        <v>4</v>
      </c>
      <c r="C505" s="93">
        <v>5</v>
      </c>
      <c r="D505" s="93">
        <v>2</v>
      </c>
      <c r="E505" s="102" t="s">
        <v>12</v>
      </c>
      <c r="F505" s="99"/>
      <c r="G505" s="99"/>
      <c r="H505" s="99"/>
      <c r="I505" s="100"/>
    </row>
    <row r="506" spans="1:9" ht="30" x14ac:dyDescent="0.25">
      <c r="A506" s="93"/>
      <c r="B506" s="93"/>
      <c r="C506" s="93"/>
      <c r="D506" s="93"/>
      <c r="E506" s="108" t="s">
        <v>175</v>
      </c>
      <c r="F506" s="99">
        <v>500000</v>
      </c>
      <c r="G506" s="99">
        <f t="shared" ref="G506:G511" si="39">F506</f>
        <v>500000</v>
      </c>
      <c r="H506" s="99">
        <f t="shared" si="36"/>
        <v>0</v>
      </c>
      <c r="I506" s="100">
        <f t="shared" si="37"/>
        <v>0</v>
      </c>
    </row>
    <row r="507" spans="1:9" ht="30" x14ac:dyDescent="0.25">
      <c r="A507" s="93"/>
      <c r="B507" s="93"/>
      <c r="C507" s="93"/>
      <c r="D507" s="93"/>
      <c r="E507" s="108" t="s">
        <v>176</v>
      </c>
      <c r="F507" s="99">
        <v>850000</v>
      </c>
      <c r="G507" s="99">
        <f t="shared" si="39"/>
        <v>850000</v>
      </c>
      <c r="H507" s="99">
        <f t="shared" si="36"/>
        <v>0</v>
      </c>
      <c r="I507" s="100">
        <f t="shared" si="37"/>
        <v>0</v>
      </c>
    </row>
    <row r="508" spans="1:9" x14ac:dyDescent="0.25">
      <c r="A508" s="93"/>
      <c r="B508" s="93"/>
      <c r="C508" s="93"/>
      <c r="D508" s="93"/>
      <c r="E508" s="103" t="s">
        <v>177</v>
      </c>
      <c r="F508" s="99">
        <v>1000000</v>
      </c>
      <c r="G508" s="99">
        <f t="shared" si="39"/>
        <v>1000000</v>
      </c>
      <c r="H508" s="99">
        <f t="shared" si="36"/>
        <v>0</v>
      </c>
      <c r="I508" s="100">
        <f t="shared" si="37"/>
        <v>0</v>
      </c>
    </row>
    <row r="509" spans="1:9" x14ac:dyDescent="0.25">
      <c r="A509" s="93"/>
      <c r="B509" s="93"/>
      <c r="C509" s="93"/>
      <c r="D509" s="93"/>
      <c r="E509" s="103" t="s">
        <v>157</v>
      </c>
      <c r="F509" s="99">
        <v>250000</v>
      </c>
      <c r="G509" s="99">
        <f t="shared" si="39"/>
        <v>250000</v>
      </c>
      <c r="H509" s="99">
        <f t="shared" si="36"/>
        <v>0</v>
      </c>
      <c r="I509" s="100">
        <f t="shared" si="37"/>
        <v>0</v>
      </c>
    </row>
    <row r="510" spans="1:9" x14ac:dyDescent="0.25">
      <c r="A510" s="93"/>
      <c r="B510" s="93"/>
      <c r="C510" s="93"/>
      <c r="D510" s="93"/>
      <c r="E510" s="103" t="s">
        <v>151</v>
      </c>
      <c r="F510" s="99">
        <v>450000</v>
      </c>
      <c r="G510" s="99">
        <f t="shared" si="39"/>
        <v>450000</v>
      </c>
      <c r="H510" s="99">
        <f t="shared" si="36"/>
        <v>0</v>
      </c>
      <c r="I510" s="100">
        <f t="shared" si="37"/>
        <v>0</v>
      </c>
    </row>
    <row r="511" spans="1:9" x14ac:dyDescent="0.25">
      <c r="A511" s="93"/>
      <c r="B511" s="93"/>
      <c r="C511" s="93"/>
      <c r="D511" s="93"/>
      <c r="E511" s="103" t="s">
        <v>158</v>
      </c>
      <c r="F511" s="99">
        <v>50000</v>
      </c>
      <c r="G511" s="99">
        <f t="shared" si="39"/>
        <v>50000</v>
      </c>
      <c r="H511" s="99">
        <f t="shared" si="36"/>
        <v>0</v>
      </c>
      <c r="I511" s="100">
        <f t="shared" si="37"/>
        <v>0</v>
      </c>
    </row>
    <row r="512" spans="1:9" x14ac:dyDescent="0.25">
      <c r="A512" s="93">
        <v>2</v>
      </c>
      <c r="B512" s="93">
        <v>4</v>
      </c>
      <c r="C512" s="93">
        <v>5</v>
      </c>
      <c r="D512" s="93">
        <v>3</v>
      </c>
      <c r="E512" s="103" t="s">
        <v>13</v>
      </c>
      <c r="F512" s="99"/>
      <c r="G512" s="99"/>
      <c r="H512" s="99"/>
      <c r="I512" s="100"/>
    </row>
    <row r="513" spans="1:9" x14ac:dyDescent="0.25">
      <c r="A513" s="93"/>
      <c r="B513" s="93"/>
      <c r="C513" s="93"/>
      <c r="D513" s="93"/>
      <c r="E513" s="103" t="s">
        <v>335</v>
      </c>
      <c r="F513" s="99">
        <v>12900000</v>
      </c>
      <c r="G513" s="99">
        <f>F513</f>
        <v>12900000</v>
      </c>
      <c r="H513" s="99">
        <f t="shared" si="36"/>
        <v>0</v>
      </c>
      <c r="I513" s="100">
        <f t="shared" si="37"/>
        <v>0</v>
      </c>
    </row>
    <row r="514" spans="1:9" x14ac:dyDescent="0.25">
      <c r="A514" s="93"/>
      <c r="B514" s="93"/>
      <c r="C514" s="93"/>
      <c r="D514" s="93"/>
      <c r="E514" s="103"/>
      <c r="F514" s="99"/>
      <c r="G514" s="99"/>
      <c r="H514" s="99"/>
      <c r="I514" s="100"/>
    </row>
    <row r="515" spans="1:9" x14ac:dyDescent="0.25">
      <c r="A515" s="93">
        <v>2</v>
      </c>
      <c r="B515" s="93">
        <v>4</v>
      </c>
      <c r="C515" s="93">
        <v>6</v>
      </c>
      <c r="D515" s="93"/>
      <c r="E515" s="101" t="str">
        <f>[1]MASTER!A77</f>
        <v>Peningkatan Kapasitas LINMAS</v>
      </c>
      <c r="F515" s="99">
        <f>[1]MASTER!B77</f>
        <v>10000000</v>
      </c>
      <c r="G515" s="99">
        <f>F515</f>
        <v>10000000</v>
      </c>
      <c r="H515" s="99">
        <f t="shared" si="36"/>
        <v>0</v>
      </c>
      <c r="I515" s="100">
        <f t="shared" si="37"/>
        <v>0</v>
      </c>
    </row>
    <row r="516" spans="1:9" x14ac:dyDescent="0.25">
      <c r="A516" s="93">
        <v>2</v>
      </c>
      <c r="B516" s="93">
        <v>4</v>
      </c>
      <c r="C516" s="93">
        <v>6</v>
      </c>
      <c r="D516" s="93">
        <v>2</v>
      </c>
      <c r="E516" s="101" t="s">
        <v>12</v>
      </c>
      <c r="F516" s="99"/>
      <c r="G516" s="99"/>
      <c r="H516" s="99"/>
      <c r="I516" s="100"/>
    </row>
    <row r="517" spans="1:9" ht="30" x14ac:dyDescent="0.25">
      <c r="A517" s="93"/>
      <c r="B517" s="93"/>
      <c r="C517" s="93"/>
      <c r="D517" s="93"/>
      <c r="E517" s="108" t="s">
        <v>175</v>
      </c>
      <c r="F517" s="99">
        <v>500000</v>
      </c>
      <c r="G517" s="99">
        <f t="shared" ref="G517:G522" si="40">F517</f>
        <v>500000</v>
      </c>
      <c r="H517" s="99">
        <f t="shared" si="36"/>
        <v>0</v>
      </c>
      <c r="I517" s="100">
        <f t="shared" si="37"/>
        <v>0</v>
      </c>
    </row>
    <row r="518" spans="1:9" ht="30" x14ac:dyDescent="0.25">
      <c r="A518" s="93"/>
      <c r="B518" s="93"/>
      <c r="C518" s="93"/>
      <c r="D518" s="93"/>
      <c r="E518" s="108" t="s">
        <v>176</v>
      </c>
      <c r="F518" s="99">
        <v>850000</v>
      </c>
      <c r="G518" s="99">
        <f t="shared" si="40"/>
        <v>850000</v>
      </c>
      <c r="H518" s="99">
        <f t="shared" si="36"/>
        <v>0</v>
      </c>
      <c r="I518" s="100">
        <f t="shared" si="37"/>
        <v>0</v>
      </c>
    </row>
    <row r="519" spans="1:9" x14ac:dyDescent="0.25">
      <c r="A519" s="93"/>
      <c r="B519" s="93"/>
      <c r="C519" s="93"/>
      <c r="D519" s="93"/>
      <c r="E519" s="103" t="s">
        <v>177</v>
      </c>
      <c r="F519" s="99">
        <v>750000</v>
      </c>
      <c r="G519" s="99">
        <f t="shared" si="40"/>
        <v>750000</v>
      </c>
      <c r="H519" s="99">
        <f t="shared" si="36"/>
        <v>0</v>
      </c>
      <c r="I519" s="100">
        <f t="shared" si="37"/>
        <v>0</v>
      </c>
    </row>
    <row r="520" spans="1:9" x14ac:dyDescent="0.25">
      <c r="A520" s="93"/>
      <c r="B520" s="93"/>
      <c r="C520" s="93"/>
      <c r="D520" s="93"/>
      <c r="E520" s="103" t="s">
        <v>157</v>
      </c>
      <c r="F520" s="99">
        <v>250000</v>
      </c>
      <c r="G520" s="99">
        <f t="shared" si="40"/>
        <v>250000</v>
      </c>
      <c r="H520" s="99">
        <f t="shared" si="36"/>
        <v>0</v>
      </c>
      <c r="I520" s="100">
        <f t="shared" si="37"/>
        <v>0</v>
      </c>
    </row>
    <row r="521" spans="1:9" x14ac:dyDescent="0.25">
      <c r="A521" s="93"/>
      <c r="B521" s="93"/>
      <c r="C521" s="93"/>
      <c r="D521" s="93"/>
      <c r="E521" s="103" t="s">
        <v>151</v>
      </c>
      <c r="F521" s="99">
        <v>750000</v>
      </c>
      <c r="G521" s="99">
        <f t="shared" si="40"/>
        <v>750000</v>
      </c>
      <c r="H521" s="99">
        <f t="shared" si="36"/>
        <v>0</v>
      </c>
      <c r="I521" s="100">
        <f t="shared" si="37"/>
        <v>0</v>
      </c>
    </row>
    <row r="522" spans="1:9" x14ac:dyDescent="0.25">
      <c r="A522" s="93"/>
      <c r="B522" s="93"/>
      <c r="C522" s="93"/>
      <c r="D522" s="93"/>
      <c r="E522" s="103" t="s">
        <v>158</v>
      </c>
      <c r="F522" s="99">
        <v>50000</v>
      </c>
      <c r="G522" s="99">
        <f t="shared" si="40"/>
        <v>50000</v>
      </c>
      <c r="H522" s="99">
        <f t="shared" si="36"/>
        <v>0</v>
      </c>
      <c r="I522" s="100">
        <f t="shared" si="37"/>
        <v>0</v>
      </c>
    </row>
    <row r="523" spans="1:9" x14ac:dyDescent="0.25">
      <c r="A523" s="93">
        <v>2</v>
      </c>
      <c r="B523" s="93">
        <v>4</v>
      </c>
      <c r="C523" s="93">
        <v>6</v>
      </c>
      <c r="D523" s="93">
        <v>3</v>
      </c>
      <c r="E523" s="103" t="s">
        <v>13</v>
      </c>
      <c r="F523" s="99"/>
      <c r="G523" s="99"/>
      <c r="H523" s="99"/>
      <c r="I523" s="100"/>
    </row>
    <row r="524" spans="1:9" x14ac:dyDescent="0.25">
      <c r="A524" s="93"/>
      <c r="B524" s="93"/>
      <c r="C524" s="93"/>
      <c r="D524" s="93"/>
      <c r="E524" s="103" t="s">
        <v>335</v>
      </c>
      <c r="F524" s="99">
        <v>6850000</v>
      </c>
      <c r="G524" s="99">
        <f>F524</f>
        <v>6850000</v>
      </c>
      <c r="H524" s="99">
        <f t="shared" si="36"/>
        <v>0</v>
      </c>
      <c r="I524" s="100">
        <f t="shared" si="37"/>
        <v>0</v>
      </c>
    </row>
    <row r="525" spans="1:9" x14ac:dyDescent="0.25">
      <c r="A525" s="93"/>
      <c r="B525" s="93"/>
      <c r="C525" s="93"/>
      <c r="D525" s="93"/>
      <c r="E525" s="103"/>
      <c r="F525" s="99"/>
      <c r="G525" s="99"/>
      <c r="H525" s="99"/>
      <c r="I525" s="100"/>
    </row>
    <row r="526" spans="1:9" x14ac:dyDescent="0.25">
      <c r="A526" s="93">
        <v>2</v>
      </c>
      <c r="B526" s="93">
        <v>4</v>
      </c>
      <c r="C526" s="93">
        <v>7</v>
      </c>
      <c r="D526" s="93"/>
      <c r="E526" s="101" t="str">
        <f>[1]MASTER!A78</f>
        <v>Peningkatan Kapasitas PAUD</v>
      </c>
      <c r="F526" s="99">
        <f>[1]MASTER!B78</f>
        <v>20000000</v>
      </c>
      <c r="G526" s="99">
        <f>SUM(G528:G537)</f>
        <v>20000000</v>
      </c>
      <c r="H526" s="99">
        <f t="shared" si="36"/>
        <v>0</v>
      </c>
      <c r="I526" s="100">
        <f t="shared" si="37"/>
        <v>0</v>
      </c>
    </row>
    <row r="527" spans="1:9" x14ac:dyDescent="0.25">
      <c r="A527" s="93">
        <v>2</v>
      </c>
      <c r="B527" s="93">
        <v>4</v>
      </c>
      <c r="C527" s="93">
        <v>7</v>
      </c>
      <c r="D527" s="93">
        <v>2</v>
      </c>
      <c r="E527" s="101" t="s">
        <v>12</v>
      </c>
      <c r="F527" s="99"/>
      <c r="G527" s="99"/>
      <c r="H527" s="99"/>
      <c r="I527" s="100"/>
    </row>
    <row r="528" spans="1:9" x14ac:dyDescent="0.25">
      <c r="A528" s="93"/>
      <c r="B528" s="93"/>
      <c r="C528" s="93"/>
      <c r="D528" s="93"/>
      <c r="E528" s="103" t="s">
        <v>336</v>
      </c>
      <c r="F528" s="99">
        <v>8000000</v>
      </c>
      <c r="G528" s="99">
        <v>9000000</v>
      </c>
      <c r="H528" s="99">
        <f t="shared" si="36"/>
        <v>1000000</v>
      </c>
      <c r="I528" s="100">
        <f t="shared" si="37"/>
        <v>11.111111111111111</v>
      </c>
    </row>
    <row r="529" spans="1:9" x14ac:dyDescent="0.25">
      <c r="A529" s="93"/>
      <c r="B529" s="93"/>
      <c r="C529" s="93"/>
      <c r="D529" s="93"/>
      <c r="E529" s="103" t="s">
        <v>157</v>
      </c>
      <c r="F529" s="99">
        <v>250000</v>
      </c>
      <c r="G529" s="99">
        <f>F529</f>
        <v>250000</v>
      </c>
      <c r="H529" s="99">
        <f t="shared" si="36"/>
        <v>0</v>
      </c>
      <c r="I529" s="100">
        <f t="shared" si="37"/>
        <v>0</v>
      </c>
    </row>
    <row r="530" spans="1:9" x14ac:dyDescent="0.25">
      <c r="A530" s="93"/>
      <c r="B530" s="93"/>
      <c r="C530" s="93"/>
      <c r="D530" s="93"/>
      <c r="E530" s="103" t="s">
        <v>337</v>
      </c>
      <c r="F530" s="99">
        <v>1300000</v>
      </c>
      <c r="G530" s="99">
        <v>800000</v>
      </c>
      <c r="H530" s="99">
        <f t="shared" si="36"/>
        <v>-500000</v>
      </c>
      <c r="I530" s="100">
        <f t="shared" si="37"/>
        <v>-62.5</v>
      </c>
    </row>
    <row r="531" spans="1:9" x14ac:dyDescent="0.25">
      <c r="A531" s="93"/>
      <c r="B531" s="93"/>
      <c r="C531" s="93"/>
      <c r="D531" s="93"/>
      <c r="E531" s="103" t="s">
        <v>150</v>
      </c>
      <c r="F531" s="99">
        <v>2000000</v>
      </c>
      <c r="G531" s="99">
        <v>1500000</v>
      </c>
      <c r="H531" s="99">
        <f t="shared" si="36"/>
        <v>-500000</v>
      </c>
      <c r="I531" s="100">
        <f t="shared" si="37"/>
        <v>-33.333333333333329</v>
      </c>
    </row>
    <row r="532" spans="1:9" ht="30" x14ac:dyDescent="0.25">
      <c r="A532" s="93"/>
      <c r="B532" s="93"/>
      <c r="C532" s="93"/>
      <c r="D532" s="93"/>
      <c r="E532" s="108" t="s">
        <v>180</v>
      </c>
      <c r="F532" s="99">
        <v>2500000</v>
      </c>
      <c r="G532" s="99">
        <f>F532</f>
        <v>2500000</v>
      </c>
      <c r="H532" s="99">
        <f t="shared" si="36"/>
        <v>0</v>
      </c>
      <c r="I532" s="100">
        <f t="shared" si="37"/>
        <v>0</v>
      </c>
    </row>
    <row r="533" spans="1:9" x14ac:dyDescent="0.25">
      <c r="A533" s="93">
        <v>2</v>
      </c>
      <c r="B533" s="93">
        <v>4</v>
      </c>
      <c r="C533" s="93">
        <v>7</v>
      </c>
      <c r="D533" s="93">
        <v>3</v>
      </c>
      <c r="E533" s="103" t="s">
        <v>13</v>
      </c>
      <c r="F533" s="99"/>
      <c r="G533" s="99"/>
      <c r="H533" s="99"/>
      <c r="I533" s="100"/>
    </row>
    <row r="534" spans="1:9" x14ac:dyDescent="0.25">
      <c r="A534" s="93"/>
      <c r="B534" s="93"/>
      <c r="C534" s="93"/>
      <c r="D534" s="93"/>
      <c r="E534" s="103" t="s">
        <v>338</v>
      </c>
      <c r="F534" s="99">
        <v>2350000</v>
      </c>
      <c r="G534" s="99">
        <f>F534</f>
        <v>2350000</v>
      </c>
      <c r="H534" s="99">
        <f t="shared" si="36"/>
        <v>0</v>
      </c>
      <c r="I534" s="100">
        <f t="shared" si="37"/>
        <v>0</v>
      </c>
    </row>
    <row r="535" spans="1:9" x14ac:dyDescent="0.25">
      <c r="A535" s="93"/>
      <c r="B535" s="93"/>
      <c r="C535" s="93"/>
      <c r="D535" s="93"/>
      <c r="E535" s="103" t="s">
        <v>339</v>
      </c>
      <c r="F535" s="99">
        <v>600000</v>
      </c>
      <c r="G535" s="99">
        <f>F535</f>
        <v>600000</v>
      </c>
      <c r="H535" s="99">
        <f t="shared" si="36"/>
        <v>0</v>
      </c>
      <c r="I535" s="100">
        <f t="shared" si="37"/>
        <v>0</v>
      </c>
    </row>
    <row r="536" spans="1:9" x14ac:dyDescent="0.25">
      <c r="A536" s="93"/>
      <c r="B536" s="93"/>
      <c r="C536" s="93"/>
      <c r="D536" s="93"/>
      <c r="E536" s="103" t="s">
        <v>340</v>
      </c>
      <c r="F536" s="99">
        <v>2000000</v>
      </c>
      <c r="G536" s="99">
        <v>1000000</v>
      </c>
      <c r="H536" s="99">
        <f t="shared" si="36"/>
        <v>-1000000</v>
      </c>
      <c r="I536" s="100">
        <f t="shared" si="37"/>
        <v>-100</v>
      </c>
    </row>
    <row r="537" spans="1:9" x14ac:dyDescent="0.25">
      <c r="A537" s="93"/>
      <c r="B537" s="93"/>
      <c r="C537" s="93"/>
      <c r="D537" s="93"/>
      <c r="E537" s="103" t="s">
        <v>341</v>
      </c>
      <c r="F537" s="99">
        <v>1000000</v>
      </c>
      <c r="G537" s="99">
        <v>2000000</v>
      </c>
      <c r="H537" s="99">
        <f t="shared" si="36"/>
        <v>1000000</v>
      </c>
      <c r="I537" s="100">
        <f t="shared" si="37"/>
        <v>50</v>
      </c>
    </row>
    <row r="538" spans="1:9" x14ac:dyDescent="0.25">
      <c r="A538" s="93"/>
      <c r="B538" s="93"/>
      <c r="C538" s="93"/>
      <c r="D538" s="93"/>
      <c r="E538" s="103"/>
      <c r="F538" s="99"/>
      <c r="G538" s="99"/>
      <c r="H538" s="99"/>
      <c r="I538" s="100"/>
    </row>
    <row r="539" spans="1:9" x14ac:dyDescent="0.25">
      <c r="A539" s="93">
        <v>2</v>
      </c>
      <c r="B539" s="93">
        <v>4</v>
      </c>
      <c r="C539" s="93">
        <v>8</v>
      </c>
      <c r="D539" s="126"/>
      <c r="E539" s="101" t="str">
        <f>[1]MASTER!A79</f>
        <v>Peningkatan Kapasitas PKK</v>
      </c>
      <c r="F539" s="99">
        <f>[1]MASTER!B79</f>
        <v>15000000</v>
      </c>
      <c r="G539" s="99">
        <f>SUM(G541:G546)</f>
        <v>15000000</v>
      </c>
      <c r="H539" s="99">
        <f t="shared" ref="H539:H581" si="41">G539-F539</f>
        <v>0</v>
      </c>
      <c r="I539" s="100">
        <f t="shared" ref="I539:I562" si="42">H539/G539*100%*100</f>
        <v>0</v>
      </c>
    </row>
    <row r="540" spans="1:9" x14ac:dyDescent="0.25">
      <c r="A540" s="93">
        <v>2</v>
      </c>
      <c r="B540" s="93">
        <v>4</v>
      </c>
      <c r="C540" s="93">
        <v>8</v>
      </c>
      <c r="D540" s="93">
        <v>2</v>
      </c>
      <c r="E540" s="101" t="s">
        <v>12</v>
      </c>
      <c r="F540" s="99"/>
      <c r="G540" s="99"/>
      <c r="H540" s="99"/>
      <c r="I540" s="100"/>
    </row>
    <row r="541" spans="1:9" x14ac:dyDescent="0.25">
      <c r="A541" s="93"/>
      <c r="B541" s="93"/>
      <c r="C541" s="93"/>
      <c r="D541" s="93"/>
      <c r="E541" s="103" t="s">
        <v>151</v>
      </c>
      <c r="F541" s="99">
        <v>4000000</v>
      </c>
      <c r="G541" s="99">
        <f>F541</f>
        <v>4000000</v>
      </c>
      <c r="H541" s="99">
        <f t="shared" si="41"/>
        <v>0</v>
      </c>
      <c r="I541" s="100">
        <f t="shared" si="42"/>
        <v>0</v>
      </c>
    </row>
    <row r="542" spans="1:9" x14ac:dyDescent="0.25">
      <c r="A542" s="93"/>
      <c r="B542" s="93"/>
      <c r="C542" s="93"/>
      <c r="D542" s="93"/>
      <c r="E542" s="103" t="s">
        <v>157</v>
      </c>
      <c r="F542" s="99">
        <v>200000</v>
      </c>
      <c r="G542" s="99">
        <v>1200000</v>
      </c>
      <c r="H542" s="99">
        <f t="shared" si="41"/>
        <v>1000000</v>
      </c>
      <c r="I542" s="100">
        <f t="shared" si="42"/>
        <v>83.333333333333343</v>
      </c>
    </row>
    <row r="543" spans="1:9" x14ac:dyDescent="0.25">
      <c r="A543" s="93"/>
      <c r="B543" s="93"/>
      <c r="C543" s="93"/>
      <c r="D543" s="93"/>
      <c r="E543" s="103" t="s">
        <v>167</v>
      </c>
      <c r="F543" s="99">
        <v>3000000</v>
      </c>
      <c r="G543" s="99">
        <f>F543</f>
        <v>3000000</v>
      </c>
      <c r="H543" s="99">
        <f t="shared" si="41"/>
        <v>0</v>
      </c>
      <c r="I543" s="100">
        <f t="shared" si="42"/>
        <v>0</v>
      </c>
    </row>
    <row r="544" spans="1:9" x14ac:dyDescent="0.25">
      <c r="A544" s="93"/>
      <c r="B544" s="93"/>
      <c r="C544" s="93"/>
      <c r="D544" s="93"/>
      <c r="E544" s="103" t="s">
        <v>342</v>
      </c>
      <c r="F544" s="99">
        <v>3300000</v>
      </c>
      <c r="G544" s="99">
        <v>2300000</v>
      </c>
      <c r="H544" s="99">
        <f t="shared" si="41"/>
        <v>-1000000</v>
      </c>
      <c r="I544" s="100">
        <f t="shared" si="42"/>
        <v>-43.478260869565219</v>
      </c>
    </row>
    <row r="545" spans="1:9" x14ac:dyDescent="0.25">
      <c r="A545" s="93">
        <v>2</v>
      </c>
      <c r="B545" s="93">
        <v>4</v>
      </c>
      <c r="C545" s="93">
        <v>8</v>
      </c>
      <c r="D545" s="93">
        <v>3</v>
      </c>
      <c r="E545" s="101" t="s">
        <v>13</v>
      </c>
      <c r="F545" s="99"/>
      <c r="G545" s="99"/>
      <c r="H545" s="99"/>
      <c r="I545" s="100"/>
    </row>
    <row r="546" spans="1:9" x14ac:dyDescent="0.25">
      <c r="A546" s="93"/>
      <c r="B546" s="93"/>
      <c r="C546" s="93"/>
      <c r="D546" s="93"/>
      <c r="E546" s="103" t="s">
        <v>343</v>
      </c>
      <c r="F546" s="99">
        <v>4500000</v>
      </c>
      <c r="G546" s="99">
        <f>F546</f>
        <v>4500000</v>
      </c>
      <c r="H546" s="99">
        <f t="shared" si="41"/>
        <v>0</v>
      </c>
      <c r="I546" s="100">
        <f t="shared" si="42"/>
        <v>0</v>
      </c>
    </row>
    <row r="547" spans="1:9" x14ac:dyDescent="0.25">
      <c r="A547" s="93"/>
      <c r="B547" s="93"/>
      <c r="C547" s="93"/>
      <c r="D547" s="93"/>
      <c r="E547" s="103"/>
      <c r="F547" s="99"/>
      <c r="G547" s="99"/>
      <c r="H547" s="99"/>
      <c r="I547" s="100"/>
    </row>
    <row r="548" spans="1:9" ht="45" x14ac:dyDescent="0.25">
      <c r="A548" s="93">
        <v>2</v>
      </c>
      <c r="B548" s="93">
        <v>4</v>
      </c>
      <c r="C548" s="93">
        <v>9</v>
      </c>
      <c r="D548" s="93"/>
      <c r="E548" s="102" t="str">
        <f>[1]MASTER!A80</f>
        <v>Peningkatan Kapasitas Kelompok Seni Rebana Dusun Sabrang Bompon</v>
      </c>
      <c r="F548" s="99">
        <f>[1]MASTER!B80</f>
        <v>5000000</v>
      </c>
      <c r="G548" s="99">
        <f>F548</f>
        <v>5000000</v>
      </c>
      <c r="H548" s="99">
        <f t="shared" si="41"/>
        <v>0</v>
      </c>
      <c r="I548" s="100">
        <f t="shared" si="42"/>
        <v>0</v>
      </c>
    </row>
    <row r="549" spans="1:9" x14ac:dyDescent="0.25">
      <c r="A549" s="93">
        <v>2</v>
      </c>
      <c r="B549" s="93">
        <v>4</v>
      </c>
      <c r="C549" s="93">
        <v>9</v>
      </c>
      <c r="D549" s="93">
        <v>3</v>
      </c>
      <c r="E549" s="101" t="s">
        <v>13</v>
      </c>
      <c r="F549" s="99"/>
      <c r="G549" s="99"/>
      <c r="H549" s="99"/>
      <c r="I549" s="100"/>
    </row>
    <row r="550" spans="1:9" x14ac:dyDescent="0.25">
      <c r="A550" s="126"/>
      <c r="B550" s="126"/>
      <c r="C550" s="126"/>
      <c r="D550" s="93"/>
      <c r="E550" s="103" t="s">
        <v>344</v>
      </c>
      <c r="F550" s="99">
        <v>5000000</v>
      </c>
      <c r="G550" s="99">
        <f>F550</f>
        <v>5000000</v>
      </c>
      <c r="H550" s="99">
        <f t="shared" si="41"/>
        <v>0</v>
      </c>
      <c r="I550" s="100">
        <f t="shared" si="42"/>
        <v>0</v>
      </c>
    </row>
    <row r="551" spans="1:9" x14ac:dyDescent="0.25">
      <c r="A551" s="126"/>
      <c r="B551" s="126"/>
      <c r="C551" s="126"/>
      <c r="D551" s="93"/>
      <c r="E551" s="103"/>
      <c r="F551" s="99"/>
      <c r="G551" s="99"/>
      <c r="H551" s="99"/>
      <c r="I551" s="100"/>
    </row>
    <row r="552" spans="1:9" ht="45.75" customHeight="1" x14ac:dyDescent="0.25">
      <c r="A552" s="93">
        <v>2</v>
      </c>
      <c r="B552" s="93">
        <v>4</v>
      </c>
      <c r="C552" s="93">
        <v>10</v>
      </c>
      <c r="D552" s="93"/>
      <c r="E552" s="108" t="str">
        <f>[1]MASTER!A81</f>
        <v>Peningkatan Kapasitas Kelompok Wanita Tani (KWT) Melati Dusun Salakan</v>
      </c>
      <c r="F552" s="99">
        <f>[1]MASTER!B81</f>
        <v>5000000</v>
      </c>
      <c r="G552" s="99">
        <f>F552</f>
        <v>5000000</v>
      </c>
      <c r="H552" s="99">
        <f t="shared" si="41"/>
        <v>0</v>
      </c>
      <c r="I552" s="100">
        <f t="shared" si="42"/>
        <v>0</v>
      </c>
    </row>
    <row r="553" spans="1:9" x14ac:dyDescent="0.25">
      <c r="A553" s="93">
        <v>2</v>
      </c>
      <c r="B553" s="93">
        <v>4</v>
      </c>
      <c r="C553" s="93">
        <v>10</v>
      </c>
      <c r="D553" s="93">
        <v>3</v>
      </c>
      <c r="E553" s="103" t="s">
        <v>13</v>
      </c>
      <c r="F553" s="127"/>
      <c r="G553" s="127"/>
      <c r="H553" s="99"/>
      <c r="I553" s="100"/>
    </row>
    <row r="554" spans="1:9" x14ac:dyDescent="0.25">
      <c r="A554" s="93"/>
      <c r="B554" s="93"/>
      <c r="C554" s="93"/>
      <c r="D554" s="93"/>
      <c r="E554" s="103" t="s">
        <v>345</v>
      </c>
      <c r="F554" s="114">
        <v>5000000</v>
      </c>
      <c r="G554" s="114">
        <f>F554</f>
        <v>5000000</v>
      </c>
      <c r="H554" s="99">
        <f t="shared" si="41"/>
        <v>0</v>
      </c>
      <c r="I554" s="100">
        <f t="shared" si="42"/>
        <v>0</v>
      </c>
    </row>
    <row r="555" spans="1:9" x14ac:dyDescent="0.25">
      <c r="A555" s="93"/>
      <c r="B555" s="93"/>
      <c r="C555" s="93"/>
      <c r="D555" s="93"/>
      <c r="E555" s="103"/>
      <c r="F555" s="99"/>
      <c r="G555" s="99"/>
      <c r="H555" s="99"/>
      <c r="I555" s="100"/>
    </row>
    <row r="556" spans="1:9" x14ac:dyDescent="0.25">
      <c r="A556" s="93">
        <v>2</v>
      </c>
      <c r="B556" s="93">
        <v>4</v>
      </c>
      <c r="C556" s="93">
        <v>11</v>
      </c>
      <c r="D556" s="93"/>
      <c r="E556" s="103" t="str">
        <f>[1]MASTER!A82</f>
        <v>Pembinaan KPMD</v>
      </c>
      <c r="F556" s="99">
        <f>[1]MASTER!B82</f>
        <v>5000000</v>
      </c>
      <c r="G556" s="99">
        <f>F556</f>
        <v>5000000</v>
      </c>
      <c r="H556" s="99">
        <f t="shared" si="41"/>
        <v>0</v>
      </c>
      <c r="I556" s="100">
        <f t="shared" si="42"/>
        <v>0</v>
      </c>
    </row>
    <row r="557" spans="1:9" x14ac:dyDescent="0.25">
      <c r="A557" s="93">
        <v>2</v>
      </c>
      <c r="B557" s="93">
        <v>4</v>
      </c>
      <c r="C557" s="93">
        <v>11</v>
      </c>
      <c r="D557" s="93">
        <v>2</v>
      </c>
      <c r="E557" s="103" t="s">
        <v>12</v>
      </c>
      <c r="F557" s="99"/>
      <c r="G557" s="99"/>
      <c r="H557" s="99"/>
      <c r="I557" s="100"/>
    </row>
    <row r="558" spans="1:9" x14ac:dyDescent="0.25">
      <c r="A558" s="93"/>
      <c r="B558" s="93"/>
      <c r="C558" s="93"/>
      <c r="D558" s="93"/>
      <c r="E558" s="103" t="s">
        <v>158</v>
      </c>
      <c r="F558" s="99">
        <v>150000</v>
      </c>
      <c r="G558" s="99">
        <f>F558</f>
        <v>150000</v>
      </c>
      <c r="H558" s="99">
        <f t="shared" si="41"/>
        <v>0</v>
      </c>
      <c r="I558" s="100">
        <f t="shared" si="42"/>
        <v>0</v>
      </c>
    </row>
    <row r="559" spans="1:9" x14ac:dyDescent="0.25">
      <c r="A559" s="93"/>
      <c r="B559" s="93"/>
      <c r="C559" s="93"/>
      <c r="D559" s="93"/>
      <c r="E559" s="103" t="s">
        <v>150</v>
      </c>
      <c r="F559" s="99">
        <v>4750000</v>
      </c>
      <c r="G559" s="99">
        <f>F559</f>
        <v>4750000</v>
      </c>
      <c r="H559" s="99">
        <f t="shared" si="41"/>
        <v>0</v>
      </c>
      <c r="I559" s="100">
        <f t="shared" si="42"/>
        <v>0</v>
      </c>
    </row>
    <row r="560" spans="1:9" x14ac:dyDescent="0.25">
      <c r="A560" s="93"/>
      <c r="B560" s="93"/>
      <c r="C560" s="93"/>
      <c r="D560" s="93"/>
      <c r="E560" s="103" t="s">
        <v>157</v>
      </c>
      <c r="F560" s="99">
        <v>100000</v>
      </c>
      <c r="G560" s="99">
        <f>F560</f>
        <v>100000</v>
      </c>
      <c r="H560" s="99">
        <f t="shared" si="41"/>
        <v>0</v>
      </c>
      <c r="I560" s="100">
        <f t="shared" si="42"/>
        <v>0</v>
      </c>
    </row>
    <row r="561" spans="1:9" x14ac:dyDescent="0.25">
      <c r="A561" s="93"/>
      <c r="B561" s="93"/>
      <c r="C561" s="93"/>
      <c r="D561" s="93"/>
      <c r="E561" s="103"/>
      <c r="F561" s="99"/>
      <c r="G561" s="99"/>
      <c r="H561" s="99"/>
      <c r="I561" s="100"/>
    </row>
    <row r="562" spans="1:9" ht="45" customHeight="1" x14ac:dyDescent="0.25">
      <c r="A562" s="93">
        <v>2</v>
      </c>
      <c r="B562" s="93">
        <v>4</v>
      </c>
      <c r="C562" s="93">
        <v>12</v>
      </c>
      <c r="D562" s="93"/>
      <c r="E562" s="108" t="s">
        <v>346</v>
      </c>
      <c r="F562" s="99">
        <v>0</v>
      </c>
      <c r="G562" s="99">
        <v>1210000</v>
      </c>
      <c r="H562" s="99">
        <f t="shared" si="41"/>
        <v>1210000</v>
      </c>
      <c r="I562" s="100">
        <f t="shared" si="42"/>
        <v>100</v>
      </c>
    </row>
    <row r="563" spans="1:9" x14ac:dyDescent="0.25">
      <c r="A563" s="93">
        <v>2</v>
      </c>
      <c r="B563" s="93">
        <v>4</v>
      </c>
      <c r="C563" s="93">
        <v>12</v>
      </c>
      <c r="D563" s="93">
        <v>3</v>
      </c>
      <c r="E563" s="108" t="s">
        <v>347</v>
      </c>
      <c r="F563" s="99">
        <v>0</v>
      </c>
      <c r="G563" s="99">
        <f>G562</f>
        <v>1210000</v>
      </c>
      <c r="H563" s="99">
        <f t="shared" si="41"/>
        <v>1210000</v>
      </c>
      <c r="I563" s="100">
        <f>H563/G563*100%*100</f>
        <v>100</v>
      </c>
    </row>
    <row r="564" spans="1:9" x14ac:dyDescent="0.25">
      <c r="A564" s="93"/>
      <c r="B564" s="93"/>
      <c r="C564" s="93"/>
      <c r="D564" s="93"/>
      <c r="E564" s="101" t="s">
        <v>294</v>
      </c>
      <c r="F564" s="99"/>
      <c r="G564" s="99"/>
      <c r="H564" s="99"/>
      <c r="I564" s="100"/>
    </row>
    <row r="565" spans="1:9" x14ac:dyDescent="0.25">
      <c r="A565" s="96">
        <v>2</v>
      </c>
      <c r="B565" s="96">
        <v>5</v>
      </c>
      <c r="C565" s="96"/>
      <c r="D565" s="96"/>
      <c r="E565" s="97" t="s">
        <v>14</v>
      </c>
      <c r="F565" s="98">
        <f>[1]MASTER!B85</f>
        <v>0</v>
      </c>
      <c r="G565" s="98">
        <v>0</v>
      </c>
      <c r="H565" s="99">
        <f t="shared" si="41"/>
        <v>0</v>
      </c>
      <c r="I565" s="100"/>
    </row>
    <row r="566" spans="1:9" x14ac:dyDescent="0.25">
      <c r="A566" s="93">
        <v>2</v>
      </c>
      <c r="B566" s="93">
        <v>5</v>
      </c>
      <c r="C566" s="93">
        <v>1</v>
      </c>
      <c r="D566" s="93"/>
      <c r="E566" s="101" t="s">
        <v>15</v>
      </c>
      <c r="F566" s="99">
        <v>0</v>
      </c>
      <c r="G566" s="99">
        <v>0</v>
      </c>
      <c r="H566" s="99">
        <f t="shared" si="41"/>
        <v>0</v>
      </c>
      <c r="I566" s="100"/>
    </row>
    <row r="567" spans="1:9" x14ac:dyDescent="0.25">
      <c r="A567" s="93">
        <v>2</v>
      </c>
      <c r="B567" s="93">
        <v>5</v>
      </c>
      <c r="C567" s="93">
        <v>2</v>
      </c>
      <c r="D567" s="93"/>
      <c r="E567" s="101" t="s">
        <v>12</v>
      </c>
      <c r="F567" s="99">
        <v>0</v>
      </c>
      <c r="G567" s="99">
        <v>0</v>
      </c>
      <c r="H567" s="99">
        <f t="shared" si="41"/>
        <v>0</v>
      </c>
      <c r="I567" s="100"/>
    </row>
    <row r="568" spans="1:9" x14ac:dyDescent="0.25">
      <c r="A568" s="93"/>
      <c r="B568" s="93"/>
      <c r="C568" s="93"/>
      <c r="D568" s="93"/>
      <c r="E568" s="103"/>
      <c r="F568" s="99"/>
      <c r="G568" s="99"/>
      <c r="H568" s="99"/>
      <c r="I568" s="100"/>
    </row>
    <row r="569" spans="1:9" x14ac:dyDescent="0.25">
      <c r="A569" s="93">
        <v>3</v>
      </c>
      <c r="B569" s="93"/>
      <c r="C569" s="93"/>
      <c r="D569" s="93"/>
      <c r="E569" s="101" t="s">
        <v>16</v>
      </c>
      <c r="F569" s="98">
        <f>F466+F453+F124+F48</f>
        <v>1248143500</v>
      </c>
      <c r="G569" s="98">
        <f>G466+G453+G124+G48</f>
        <v>1292774500</v>
      </c>
      <c r="H569" s="99">
        <f t="shared" si="41"/>
        <v>44631000</v>
      </c>
      <c r="I569" s="100">
        <f t="shared" ref="I569:I570" si="43">H569/G569*100%*100</f>
        <v>3.4523422298320394</v>
      </c>
    </row>
    <row r="570" spans="1:9" x14ac:dyDescent="0.25">
      <c r="A570" s="93">
        <v>3</v>
      </c>
      <c r="B570" s="93">
        <v>1</v>
      </c>
      <c r="C570" s="93"/>
      <c r="D570" s="93"/>
      <c r="E570" s="101" t="s">
        <v>17</v>
      </c>
      <c r="F570" s="98">
        <f>F569-F17</f>
        <v>3000000</v>
      </c>
      <c r="G570" s="98">
        <f>F570</f>
        <v>3000000</v>
      </c>
      <c r="H570" s="99">
        <f t="shared" si="41"/>
        <v>0</v>
      </c>
      <c r="I570" s="100">
        <f t="shared" si="43"/>
        <v>0</v>
      </c>
    </row>
    <row r="571" spans="1:9" x14ac:dyDescent="0.25">
      <c r="A571" s="93">
        <v>3</v>
      </c>
      <c r="B571" s="93">
        <v>1</v>
      </c>
      <c r="C571" s="93"/>
      <c r="D571" s="93"/>
      <c r="E571" s="101"/>
      <c r="F571" s="99"/>
      <c r="G571" s="99"/>
      <c r="H571" s="99"/>
      <c r="I571" s="100"/>
    </row>
    <row r="572" spans="1:9" x14ac:dyDescent="0.25">
      <c r="A572" s="93">
        <v>3</v>
      </c>
      <c r="B572" s="93">
        <v>1</v>
      </c>
      <c r="C572" s="93"/>
      <c r="D572" s="93"/>
      <c r="E572" s="101" t="s">
        <v>18</v>
      </c>
      <c r="F572" s="99">
        <v>0</v>
      </c>
      <c r="G572" s="99"/>
      <c r="H572" s="99">
        <f t="shared" si="41"/>
        <v>0</v>
      </c>
      <c r="I572" s="100"/>
    </row>
    <row r="573" spans="1:9" x14ac:dyDescent="0.25">
      <c r="A573" s="93">
        <v>3</v>
      </c>
      <c r="B573" s="93">
        <v>1</v>
      </c>
      <c r="C573" s="93">
        <v>1</v>
      </c>
      <c r="D573" s="93"/>
      <c r="E573" s="101" t="s">
        <v>19</v>
      </c>
      <c r="F573" s="99">
        <v>0</v>
      </c>
      <c r="G573" s="99"/>
      <c r="H573" s="99">
        <f t="shared" si="41"/>
        <v>0</v>
      </c>
      <c r="I573" s="100"/>
    </row>
    <row r="574" spans="1:9" x14ac:dyDescent="0.25">
      <c r="A574" s="93">
        <v>3</v>
      </c>
      <c r="B574" s="93">
        <v>1</v>
      </c>
      <c r="C574" s="93">
        <v>2</v>
      </c>
      <c r="D574" s="93"/>
      <c r="E574" s="101" t="s">
        <v>20</v>
      </c>
      <c r="F574" s="99">
        <v>0</v>
      </c>
      <c r="G574" s="99"/>
      <c r="H574" s="99">
        <f t="shared" si="41"/>
        <v>0</v>
      </c>
      <c r="I574" s="100"/>
    </row>
    <row r="575" spans="1:9" x14ac:dyDescent="0.25">
      <c r="A575" s="93">
        <v>3</v>
      </c>
      <c r="B575" s="93">
        <v>1</v>
      </c>
      <c r="C575" s="93">
        <v>3</v>
      </c>
      <c r="D575" s="93"/>
      <c r="E575" s="101" t="s">
        <v>21</v>
      </c>
      <c r="F575" s="99">
        <v>0</v>
      </c>
      <c r="G575" s="99"/>
      <c r="H575" s="99">
        <f t="shared" si="41"/>
        <v>0</v>
      </c>
      <c r="I575" s="100"/>
    </row>
    <row r="576" spans="1:9" ht="30" x14ac:dyDescent="0.25">
      <c r="A576" s="93">
        <v>3</v>
      </c>
      <c r="B576" s="93">
        <v>2</v>
      </c>
      <c r="C576" s="93"/>
      <c r="D576" s="93"/>
      <c r="E576" s="102" t="s">
        <v>22</v>
      </c>
      <c r="F576" s="99">
        <v>0</v>
      </c>
      <c r="G576" s="99"/>
      <c r="H576" s="99">
        <f t="shared" si="41"/>
        <v>0</v>
      </c>
      <c r="I576" s="100"/>
    </row>
    <row r="577" spans="1:9" x14ac:dyDescent="0.25">
      <c r="A577" s="93">
        <v>3</v>
      </c>
      <c r="B577" s="93">
        <v>2</v>
      </c>
      <c r="C577" s="93">
        <v>1</v>
      </c>
      <c r="D577" s="93"/>
      <c r="E577" s="101" t="s">
        <v>23</v>
      </c>
      <c r="F577" s="99">
        <v>0</v>
      </c>
      <c r="G577" s="99"/>
      <c r="H577" s="99">
        <f t="shared" si="41"/>
        <v>0</v>
      </c>
      <c r="I577" s="100"/>
    </row>
    <row r="578" spans="1:9" x14ac:dyDescent="0.25">
      <c r="A578" s="101"/>
      <c r="B578" s="101"/>
      <c r="C578" s="101"/>
      <c r="D578" s="101"/>
      <c r="E578" s="101" t="s">
        <v>24</v>
      </c>
      <c r="F578" s="99">
        <v>0</v>
      </c>
      <c r="G578" s="99"/>
      <c r="H578" s="99">
        <f t="shared" si="41"/>
        <v>0</v>
      </c>
      <c r="I578" s="100"/>
    </row>
    <row r="579" spans="1:9" x14ac:dyDescent="0.25">
      <c r="A579" s="128"/>
      <c r="B579" s="128"/>
      <c r="C579" s="128"/>
      <c r="D579" s="128"/>
      <c r="E579" s="101" t="s">
        <v>25</v>
      </c>
      <c r="F579" s="99">
        <v>0</v>
      </c>
      <c r="G579" s="99"/>
      <c r="H579" s="99">
        <f t="shared" si="41"/>
        <v>0</v>
      </c>
      <c r="I579" s="100"/>
    </row>
    <row r="580" spans="1:9" x14ac:dyDescent="0.25">
      <c r="A580" s="128"/>
      <c r="B580" s="128"/>
      <c r="C580" s="128"/>
      <c r="D580" s="128"/>
      <c r="E580" s="101" t="s">
        <v>26</v>
      </c>
      <c r="F580" s="99">
        <v>0</v>
      </c>
      <c r="G580" s="99"/>
      <c r="H580" s="99">
        <f t="shared" si="41"/>
        <v>0</v>
      </c>
      <c r="I580" s="100"/>
    </row>
    <row r="581" spans="1:9" x14ac:dyDescent="0.25">
      <c r="A581" s="128"/>
      <c r="B581" s="128"/>
      <c r="C581" s="128"/>
      <c r="D581" s="128"/>
      <c r="E581" s="101" t="s">
        <v>23</v>
      </c>
      <c r="F581" s="99">
        <v>0</v>
      </c>
      <c r="G581" s="99"/>
      <c r="H581" s="99">
        <f t="shared" si="41"/>
        <v>0</v>
      </c>
      <c r="I581" s="100"/>
    </row>
    <row r="582" spans="1:9" x14ac:dyDescent="0.25">
      <c r="A582" s="129"/>
      <c r="B582" s="129"/>
      <c r="C582" s="129"/>
      <c r="D582" s="129"/>
      <c r="E582" s="130"/>
      <c r="F582" s="131"/>
      <c r="G582" s="131"/>
      <c r="H582" s="131"/>
      <c r="I582" s="131"/>
    </row>
    <row r="583" spans="1:9" x14ac:dyDescent="0.25">
      <c r="A583" s="129"/>
      <c r="B583" s="129"/>
      <c r="C583" s="129"/>
      <c r="D583" s="129"/>
      <c r="E583" s="130"/>
      <c r="G583" s="132" t="s">
        <v>348</v>
      </c>
      <c r="I583" s="131"/>
    </row>
    <row r="584" spans="1:9" x14ac:dyDescent="0.25">
      <c r="A584" s="133"/>
      <c r="B584" s="133"/>
      <c r="C584" s="133"/>
      <c r="D584" s="133"/>
      <c r="E584" s="133"/>
      <c r="G584" s="134" t="s">
        <v>349</v>
      </c>
      <c r="I584" s="135"/>
    </row>
    <row r="585" spans="1:9" x14ac:dyDescent="0.25">
      <c r="A585" s="133"/>
      <c r="B585" s="133"/>
      <c r="C585" s="133"/>
      <c r="D585" s="133"/>
      <c r="E585" s="133"/>
      <c r="G585" s="134"/>
      <c r="I585" s="135"/>
    </row>
    <row r="586" spans="1:9" x14ac:dyDescent="0.25">
      <c r="A586" s="133"/>
      <c r="B586" s="133"/>
      <c r="C586" s="133"/>
      <c r="D586" s="133"/>
      <c r="E586" s="133"/>
      <c r="G586" s="134"/>
      <c r="I586" s="135"/>
    </row>
    <row r="587" spans="1:9" x14ac:dyDescent="0.25">
      <c r="A587" s="133"/>
      <c r="B587" s="133"/>
      <c r="C587" s="133"/>
      <c r="D587" s="133"/>
      <c r="E587" s="133"/>
      <c r="G587" s="136" t="s">
        <v>247</v>
      </c>
      <c r="I587" s="133"/>
    </row>
  </sheetData>
  <mergeCells count="11">
    <mergeCell ref="G13:G14"/>
    <mergeCell ref="A15:D15"/>
    <mergeCell ref="G4:I5"/>
    <mergeCell ref="A8:I8"/>
    <mergeCell ref="A9:I9"/>
    <mergeCell ref="A12:D14"/>
    <mergeCell ref="E12:E14"/>
    <mergeCell ref="F12:G12"/>
    <mergeCell ref="H12:H14"/>
    <mergeCell ref="I12:I14"/>
    <mergeCell ref="F13:F14"/>
  </mergeCells>
  <pageMargins left="0.71022727299999999" right="0.45866141700000002" top="0.74803149606299202" bottom="1.7322834645669301" header="0.31496062992126" footer="0.31496062992126"/>
  <pageSetup paperSize="5" scale="80" orientation="portrait" horizontalDpi="4294967293"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Perdes</vt:lpstr>
      <vt:lpstr>Lamp I</vt:lpstr>
      <vt:lpstr>Lamp II</vt:lpstr>
      <vt:lpstr>Lamp III</vt:lpstr>
      <vt:lpstr>Lamp IV</vt:lpstr>
      <vt:lpstr>Perst BPD</vt:lpstr>
      <vt:lpstr>Lap Realisasi 2017</vt:lpstr>
      <vt:lpstr>Lamp Perubahan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ASUSs200</dc:creator>
  <cp:lastModifiedBy>hp</cp:lastModifiedBy>
  <cp:lastPrinted>2017-02-06T08:36:17Z</cp:lastPrinted>
  <dcterms:created xsi:type="dcterms:W3CDTF">2015-12-01T11:00:43Z</dcterms:created>
  <dcterms:modified xsi:type="dcterms:W3CDTF">2018-05-08T01:56:43Z</dcterms:modified>
</cp:coreProperties>
</file>